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codeName="ThisWorkbook" defaultThemeVersion="166925"/>
  <mc:AlternateContent xmlns:mc="http://schemas.openxmlformats.org/markup-compatibility/2006">
    <mc:Choice Requires="x15">
      <x15ac:absPath xmlns:x15ac="http://schemas.microsoft.com/office/spreadsheetml/2010/11/ac" url="C:\Users\Leslie Burrows\Pictures\"/>
    </mc:Choice>
  </mc:AlternateContent>
  <xr:revisionPtr revIDLastSave="0" documentId="8_{DF061D8A-3FB0-4AA3-9338-A226E470B431}" xr6:coauthVersionLast="47" xr6:coauthVersionMax="47" xr10:uidLastSave="{00000000-0000-0000-0000-000000000000}"/>
  <bookViews>
    <workbookView xWindow="28680" yWindow="-120" windowWidth="29040" windowHeight="15840" firstSheet="1" activeTab="1" xr2:uid="{BCFB89E6-3828-48EE-A25D-6A4ACB854D8F}"/>
  </bookViews>
  <sheets>
    <sheet name="Summary_Manual" sheetId="23" state="hidden" r:id="rId1"/>
    <sheet name="START HERE" sheetId="24" r:id="rId2"/>
    <sheet name="Ledger" sheetId="11" r:id="rId3"/>
    <sheet name="Categories" sheetId="13" r:id="rId4"/>
    <sheet name="Banking_Investment" sheetId="25" r:id="rId5"/>
    <sheet name="Income_Stmt" sheetId="14" r:id="rId6"/>
    <sheet name="Balance_Sht" sheetId="15" r:id="rId7"/>
    <sheet name="Vehicles_RealProperty" sheetId="16" r:id="rId8"/>
    <sheet name="Gaming_Summary" sheetId="19" r:id="rId9"/>
  </sheets>
  <externalReferences>
    <externalReference r:id="rId10"/>
  </externalReferences>
  <definedNames>
    <definedName name="BI_Acct1">Banking_Investment!$C$40</definedName>
    <definedName name="BI_Acct10">Banking_Investment!$C$49</definedName>
    <definedName name="BI_Acct2">Banking_Investment!$C$41</definedName>
    <definedName name="BI_Acct3">Banking_Investment!$C$42</definedName>
    <definedName name="BI_Acct4">Banking_Investment!$C$43</definedName>
    <definedName name="BI_Acct5">Banking_Investment!$C$44</definedName>
    <definedName name="BI_Acct6">Banking_Investment!$C$45</definedName>
    <definedName name="BI_Acct7">Banking_Investment!$C$46</definedName>
    <definedName name="BI_Acct8">Banking_Investment!$C$47</definedName>
    <definedName name="BI_Acct9">Banking_Investment!$C$48</definedName>
    <definedName name="BI_Bank_Close">Banking_Investment!$F$35</definedName>
    <definedName name="BI_Bank_Open">Banking_Investment!$E$35</definedName>
    <definedName name="BI_BCCG">Banking_Investment!$D$25:$D$34</definedName>
    <definedName name="BI_Invest_Close">Banking_Investment!$M$31</definedName>
    <definedName name="BI_Invest_Open">Banking_Investment!$L$31</definedName>
    <definedName name="BS_a_Assets">Balance_Sht!$G$19</definedName>
    <definedName name="BS_A_AssetsT">Balance_Sht!$N$19</definedName>
    <definedName name="BS_c_Assets">Balance_Sht!$G$25</definedName>
    <definedName name="BS_C_AssetsT">Balance_Sht!$N$25</definedName>
    <definedName name="BS_l_Liabilities">Balance_Sht!$G$38</definedName>
    <definedName name="BS_L_LiabilitiesT">Balance_Sht!$N$38</definedName>
    <definedName name="BS_n_NetAssets">Balance_Sht!$G$43</definedName>
    <definedName name="BS_N_NetAssetsT">Balance_Sht!$N$43</definedName>
    <definedName name="BS_o_Assets">Balance_Sht!$G$31</definedName>
    <definedName name="BS_O_AssetsT">Balance_Sht!$N$31</definedName>
    <definedName name="BS_PPInsurance">Balance_Sht!$N$28</definedName>
    <definedName name="C_Prov_Ter">Categories!$D$21:$P$21</definedName>
    <definedName name="EmailAddress">'START HERE'!$B$9</definedName>
    <definedName name="EndYear">'START HERE'!$B$5</definedName>
    <definedName name="GroupName">'START HERE'!$B$3</definedName>
    <definedName name="GS_Bank_Close">Gaming_Summary!$H$46</definedName>
    <definedName name="GS_Bank_Open">Gaming_Summary!$H$40</definedName>
    <definedName name="IS_Net_RevExp">Income_Stmt!$H$58</definedName>
    <definedName name="L_BCCG">Ledger[GG]</definedName>
    <definedName name="LVehicle_Close">Vehicles_RealProperty!$E$28</definedName>
    <definedName name="LVehicle_Open">Vehicles_RealProperty!$D$28</definedName>
    <definedName name="PreparedBy">'START HERE'!$B$7</definedName>
    <definedName name="_xlnm.Print_Area" localSheetId="6">Balance_Sht!$A$8:$O$53</definedName>
    <definedName name="_xlnm.Print_Area" localSheetId="4">Banking_Investment!$A$21:$M$57</definedName>
    <definedName name="_xlnm.Print_Area" localSheetId="3">Categories!$A$5:$B$44</definedName>
    <definedName name="_xlnm.Print_Area" localSheetId="8">Gaming_Summary!$B$9:$I$54</definedName>
    <definedName name="_xlnm.Print_Area" localSheetId="5">Income_Stmt!$B$8:$I$66</definedName>
    <definedName name="_xlnm.Print_Area" localSheetId="2">Ledger!$B$8:$K$33</definedName>
    <definedName name="_xlnm.Print_Area" localSheetId="0">Summary_Manual!$B$10:$M$72</definedName>
    <definedName name="_xlnm.Print_Area" localSheetId="7">Vehicles_RealProperty!$B$16:$K$46</definedName>
    <definedName name="_xlnm.Print_Titles" localSheetId="2">Ledger!$10:$10</definedName>
    <definedName name="RProperty_Close">Vehicles_RealProperty!$K$24</definedName>
    <definedName name="RProperty_Open">Vehicles_RealProperty!$J$24</definedName>
    <definedName name="SH_Coun_Grp">'START HERE'!$G$1</definedName>
    <definedName name="SH_Prov_Ter">'START HERE'!$B$11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14" l="1"/>
  <c r="K53" i="14"/>
  <c r="J24" i="16" l="1"/>
  <c r="E28" i="16"/>
  <c r="N22" i="15" l="1"/>
  <c r="G1" i="24" l="1"/>
  <c r="K31" i="15"/>
  <c r="I31" i="15"/>
  <c r="K25" i="15"/>
  <c r="I25" i="15"/>
  <c r="H43" i="19" l="1"/>
  <c r="H40" i="19"/>
  <c r="C9" i="19" l="1"/>
  <c r="D8" i="14" l="1"/>
  <c r="B21" i="25"/>
  <c r="C8" i="15"/>
  <c r="B16" i="16"/>
  <c r="F35" i="25" l="1"/>
  <c r="E35" i="25"/>
  <c r="M31" i="25" l="1"/>
  <c r="L31" i="25"/>
  <c r="C49" i="19" l="1"/>
  <c r="C11" i="19"/>
  <c r="D48" i="15"/>
  <c r="N10" i="15"/>
  <c r="N9" i="15"/>
  <c r="C10" i="15"/>
  <c r="C61" i="14"/>
  <c r="G10" i="14"/>
  <c r="G9" i="14"/>
  <c r="D10" i="14"/>
  <c r="K24" i="16"/>
  <c r="N23" i="15" s="1"/>
  <c r="D28" i="16"/>
  <c r="N29" i="15"/>
  <c r="N36" i="15"/>
  <c r="G36" i="15" s="1"/>
  <c r="F27" i="14"/>
  <c r="F26" i="14"/>
  <c r="F25" i="14"/>
  <c r="F24" i="14"/>
  <c r="F23" i="14"/>
  <c r="F19" i="14"/>
  <c r="F18" i="14"/>
  <c r="F17" i="14"/>
  <c r="F16" i="14"/>
  <c r="H29" i="14"/>
  <c r="H22" i="14"/>
  <c r="H21" i="14"/>
  <c r="H15" i="14"/>
  <c r="G29" i="15" l="1"/>
  <c r="E13" i="13"/>
  <c r="E12" i="13"/>
  <c r="E11" i="13"/>
  <c r="E10" i="13"/>
  <c r="E9" i="13"/>
  <c r="E8" i="13"/>
  <c r="E7" i="13"/>
  <c r="E6" i="13"/>
  <c r="I38" i="15" l="1"/>
  <c r="K19" i="15" l="1"/>
  <c r="K33" i="15" s="1"/>
  <c r="K38" i="15"/>
  <c r="K43" i="15"/>
  <c r="F30" i="19"/>
  <c r="F31" i="19"/>
  <c r="H14" i="14"/>
  <c r="H13" i="14"/>
  <c r="F29" i="19"/>
  <c r="F28" i="19"/>
  <c r="F27" i="19"/>
  <c r="H21" i="19"/>
  <c r="I41" i="15"/>
  <c r="K45" i="15" l="1"/>
  <c r="G38" i="15"/>
  <c r="N37" i="15"/>
  <c r="N38" i="15" s="1"/>
  <c r="K46" i="14" l="1"/>
  <c r="K45" i="14"/>
  <c r="K54" i="14"/>
  <c r="K51" i="14"/>
  <c r="K50" i="14"/>
  <c r="K49" i="14"/>
  <c r="K48" i="14"/>
  <c r="K47" i="14"/>
  <c r="K44" i="14"/>
  <c r="K42" i="14"/>
  <c r="K41" i="14"/>
  <c r="K40" i="14"/>
  <c r="K39" i="14"/>
  <c r="K38" i="14"/>
  <c r="K37" i="14"/>
  <c r="K36" i="14"/>
  <c r="K35" i="14"/>
  <c r="K34" i="14"/>
  <c r="K29" i="14"/>
  <c r="K27" i="14"/>
  <c r="K26" i="14"/>
  <c r="K25" i="14"/>
  <c r="K24" i="14"/>
  <c r="K23" i="14"/>
  <c r="K22" i="14"/>
  <c r="K21" i="14"/>
  <c r="K15" i="14"/>
  <c r="K14" i="14"/>
  <c r="K13" i="14"/>
  <c r="K19" i="14"/>
  <c r="K18" i="14"/>
  <c r="K17" i="14"/>
  <c r="K16" i="14"/>
  <c r="M72" i="23" l="1"/>
  <c r="M59" i="23"/>
  <c r="C49" i="23"/>
  <c r="M51" i="23"/>
  <c r="M35" i="23"/>
  <c r="M27" i="23"/>
  <c r="M17" i="23"/>
  <c r="H33" i="19"/>
  <c r="H22" i="19"/>
  <c r="H23" i="19"/>
  <c r="H24" i="19"/>
  <c r="H25" i="19"/>
  <c r="H26" i="19"/>
  <c r="H20" i="19"/>
  <c r="N17" i="15" l="1"/>
  <c r="G17" i="15" s="1"/>
  <c r="M62" i="23"/>
  <c r="M38" i="23"/>
  <c r="M64" i="23" l="1"/>
  <c r="J64" i="23" s="1"/>
  <c r="H15" i="19" l="1"/>
  <c r="F51" i="14"/>
  <c r="F50" i="14"/>
  <c r="F49" i="14"/>
  <c r="F48" i="14"/>
  <c r="F47" i="14"/>
  <c r="H54" i="14"/>
  <c r="H46" i="14"/>
  <c r="H44" i="14"/>
  <c r="F42" i="14"/>
  <c r="F41" i="14"/>
  <c r="F40" i="14"/>
  <c r="F39" i="14"/>
  <c r="H38" i="14"/>
  <c r="H37" i="14"/>
  <c r="H36" i="14"/>
  <c r="H35" i="14"/>
  <c r="H34" i="14"/>
  <c r="H32" i="19" l="1"/>
  <c r="H28" i="14"/>
  <c r="H43" i="14"/>
  <c r="H52" i="14"/>
  <c r="H17" i="19" l="1"/>
  <c r="H35" i="19"/>
  <c r="H37" i="19" l="1"/>
  <c r="E37" i="19" l="1"/>
  <c r="I42" i="15"/>
  <c r="I43" i="15" s="1"/>
  <c r="I45" i="15" s="1"/>
  <c r="K33" i="11"/>
  <c r="G33" i="11" l="1"/>
  <c r="K35" i="11" s="1"/>
  <c r="H20" i="14"/>
  <c r="H31" i="14" s="1"/>
  <c r="N16" i="15" l="1"/>
  <c r="H46" i="19"/>
  <c r="I16" i="15" s="1"/>
  <c r="I19" i="15" s="1"/>
  <c r="I33" i="15" s="1"/>
  <c r="N19" i="15" l="1"/>
  <c r="G16" i="15"/>
  <c r="G19" i="15" s="1"/>
  <c r="G31" i="15" l="1"/>
  <c r="N28" i="15"/>
  <c r="H45" i="14" l="1"/>
  <c r="H56" i="14" s="1"/>
  <c r="H58" i="14" s="1"/>
  <c r="N31" i="15"/>
  <c r="F58" i="14" l="1"/>
  <c r="N42" i="15" l="1"/>
  <c r="G42" i="15" s="1"/>
  <c r="G22" i="15"/>
  <c r="G23" i="15" l="1"/>
  <c r="G25" i="15" s="1"/>
  <c r="G33" i="15" s="1"/>
  <c r="N25" i="15"/>
  <c r="N41" i="15" s="1"/>
  <c r="N33" i="15" l="1"/>
  <c r="N43" i="15" l="1"/>
  <c r="N45" i="15" s="1"/>
  <c r="G41" i="15"/>
  <c r="G43" i="15" s="1"/>
  <c r="G45" i="15" s="1"/>
</calcChain>
</file>

<file path=xl/sharedStrings.xml><?xml version="1.0" encoding="utf-8"?>
<sst xmlns="http://schemas.openxmlformats.org/spreadsheetml/2006/main" count="657" uniqueCount="414">
  <si>
    <t>Financial Institution</t>
  </si>
  <si>
    <t>Signing Authorities</t>
  </si>
  <si>
    <t>Opening Balance</t>
  </si>
  <si>
    <t>Closing Balance</t>
  </si>
  <si>
    <t>Description</t>
  </si>
  <si>
    <t>Explanation of Terms</t>
  </si>
  <si>
    <t>REVENUE</t>
  </si>
  <si>
    <t>Donations</t>
  </si>
  <si>
    <t>Interest Earned</t>
  </si>
  <si>
    <t>Scout Popcorn</t>
  </si>
  <si>
    <t>TOTAL REVENUE</t>
  </si>
  <si>
    <t>R</t>
  </si>
  <si>
    <t>EXPENSES</t>
  </si>
  <si>
    <t>Equipment purchases</t>
  </si>
  <si>
    <t>Beaver Scouts</t>
  </si>
  <si>
    <t>Cub Scouts</t>
  </si>
  <si>
    <t>Scouts</t>
  </si>
  <si>
    <t>Venturer Scouts</t>
  </si>
  <si>
    <t>Rover Scouts</t>
  </si>
  <si>
    <t>Other Expenses</t>
  </si>
  <si>
    <t>TOTAL EXPENSES</t>
  </si>
  <si>
    <t>E</t>
  </si>
  <si>
    <t>EXCESS OF REVENUE OVER EXPENSES</t>
  </si>
  <si>
    <t>R-E=</t>
  </si>
  <si>
    <t>Bottle Drives</t>
  </si>
  <si>
    <t>Fundraising Revenue</t>
  </si>
  <si>
    <t>Membership Fees paid to National</t>
  </si>
  <si>
    <t>Membership Fees received</t>
  </si>
  <si>
    <t>Fundraising Expenses</t>
  </si>
  <si>
    <t>Administration</t>
  </si>
  <si>
    <t>Financial Assistance</t>
  </si>
  <si>
    <t>Section Expenses</t>
  </si>
  <si>
    <t>Other National Campaigns</t>
  </si>
  <si>
    <r>
      <t xml:space="preserve">Community Gaming Grant </t>
    </r>
    <r>
      <rPr>
        <sz val="8"/>
        <rFont val="Arial"/>
        <family val="2"/>
      </rPr>
      <t>(BC only)</t>
    </r>
  </si>
  <si>
    <r>
      <t>Community Gaming Grant</t>
    </r>
    <r>
      <rPr>
        <sz val="8"/>
        <rFont val="Arial"/>
        <family val="2"/>
      </rPr>
      <t xml:space="preserve"> (BC only)</t>
    </r>
  </si>
  <si>
    <t>31 August, 20</t>
  </si>
  <si>
    <t>Signature</t>
  </si>
  <si>
    <r>
      <rPr>
        <b/>
        <sz val="10"/>
        <rFont val="Arial"/>
        <family val="2"/>
      </rPr>
      <t>Bank Account Balance</t>
    </r>
    <r>
      <rPr>
        <sz val="10"/>
        <rFont val="Arial"/>
        <family val="2"/>
      </rPr>
      <t xml:space="preserve"> </t>
    </r>
    <r>
      <rPr>
        <sz val="8"/>
        <rFont val="Arial"/>
        <family val="2"/>
      </rPr>
      <t>(opening)</t>
    </r>
  </si>
  <si>
    <r>
      <rPr>
        <b/>
        <sz val="10"/>
        <rFont val="Arial"/>
        <family val="2"/>
      </rPr>
      <t>Investment Value</t>
    </r>
    <r>
      <rPr>
        <sz val="10"/>
        <rFont val="Arial"/>
        <family val="2"/>
      </rPr>
      <t xml:space="preserve"> </t>
    </r>
    <r>
      <rPr>
        <sz val="8"/>
        <rFont val="Arial"/>
        <family val="2"/>
      </rPr>
      <t>(opening)</t>
    </r>
  </si>
  <si>
    <r>
      <rPr>
        <b/>
        <sz val="10"/>
        <rFont val="Arial"/>
        <family val="2"/>
      </rPr>
      <t>Bank Account Balance</t>
    </r>
    <r>
      <rPr>
        <sz val="10"/>
        <rFont val="Arial"/>
        <family val="2"/>
      </rPr>
      <t xml:space="preserve"> </t>
    </r>
    <r>
      <rPr>
        <sz val="8"/>
        <rFont val="Arial"/>
        <family val="2"/>
      </rPr>
      <t>(year-end)</t>
    </r>
  </si>
  <si>
    <r>
      <rPr>
        <b/>
        <sz val="10"/>
        <rFont val="Arial"/>
        <family val="2"/>
      </rPr>
      <t>Investment Value</t>
    </r>
    <r>
      <rPr>
        <sz val="10"/>
        <rFont val="Arial"/>
        <family val="2"/>
      </rPr>
      <t xml:space="preserve"> </t>
    </r>
    <r>
      <rPr>
        <sz val="8"/>
        <rFont val="Arial"/>
        <family val="2"/>
      </rPr>
      <t>(year-end)</t>
    </r>
  </si>
  <si>
    <t>less</t>
  </si>
  <si>
    <t>TOTAL CASH, BANK AND INVESTMENTS AT 31 AUGUST</t>
  </si>
  <si>
    <t>Prepared by:</t>
  </si>
  <si>
    <t>Name</t>
  </si>
  <si>
    <t>Email Address</t>
  </si>
  <si>
    <r>
      <t xml:space="preserve">Statement reviewed and certified by </t>
    </r>
    <r>
      <rPr>
        <sz val="8"/>
        <color theme="1"/>
        <rFont val="Arial"/>
        <family val="2"/>
      </rPr>
      <t>(two independent reviewers**)</t>
    </r>
    <r>
      <rPr>
        <sz val="10"/>
        <color theme="1"/>
        <rFont val="Arial"/>
        <family val="2"/>
      </rPr>
      <t>:</t>
    </r>
  </si>
  <si>
    <r>
      <t>**</t>
    </r>
    <r>
      <rPr>
        <i/>
        <sz val="8"/>
        <color theme="1"/>
        <rFont val="Arial"/>
        <family val="2"/>
      </rPr>
      <t>Neither signatory to the statement can be a signing officer on the associated account(s).</t>
    </r>
  </si>
  <si>
    <t>yes/no</t>
  </si>
  <si>
    <r>
      <t xml:space="preserve">Notes from Group/Statement Preparer </t>
    </r>
    <r>
      <rPr>
        <sz val="8"/>
        <color theme="1"/>
        <rFont val="Arial"/>
        <family val="2"/>
      </rPr>
      <t>(optional)</t>
    </r>
    <r>
      <rPr>
        <sz val="10"/>
        <color theme="1"/>
        <rFont val="Arial"/>
        <family val="2"/>
      </rPr>
      <t>:</t>
    </r>
  </si>
  <si>
    <t>Greyed cells indicate formulas.</t>
  </si>
  <si>
    <t>Do not overwrite.</t>
  </si>
  <si>
    <t>"Membership Fees received" includes Group fees and (only) National fees received for Group Billing Code registrations.</t>
  </si>
  <si>
    <t>TOTAL Fundraising Revenue</t>
  </si>
  <si>
    <t>TOTAL Fundraising Expenses</t>
  </si>
  <si>
    <t>Group Event/Activity Expenses</t>
  </si>
  <si>
    <t>TOTAL Section Expenses</t>
  </si>
  <si>
    <t>Opening Value</t>
  </si>
  <si>
    <t>Closing Value</t>
  </si>
  <si>
    <t>Date</t>
  </si>
  <si>
    <t>Category</t>
  </si>
  <si>
    <t>"Administration" includes office supplies, photocopying, bank charges, phone fees, etc.</t>
  </si>
  <si>
    <t>"Membership Fees paid to Nationals" is (only) the National fee owing for registrations using Group Billing Codes</t>
  </si>
  <si>
    <t>"Financial Assistance" includes membership and activity fees, uniform reimbursement/purchase (participants and volunteers), etc. -excludes training</t>
  </si>
  <si>
    <t>Readiness (Training and Screening)</t>
  </si>
  <si>
    <t>"Readiness" includes fees for training (eg. Respect in Sport, First Aid) and screening (Police Records Checks)</t>
  </si>
  <si>
    <t>Facility Fees/Rent</t>
  </si>
  <si>
    <t>"Facility Fees/Rent" includes fees associated with meeting and storage space</t>
  </si>
  <si>
    <t>Cheque#</t>
  </si>
  <si>
    <t>Category - In</t>
  </si>
  <si>
    <t>Category - Out</t>
  </si>
  <si>
    <t>Other Revenue</t>
  </si>
  <si>
    <t>Total</t>
  </si>
  <si>
    <t>Amount Received</t>
  </si>
  <si>
    <t>Amount Paid</t>
  </si>
  <si>
    <t>Other Fundraising</t>
  </si>
  <si>
    <t>Section Revenue</t>
  </si>
  <si>
    <t>Group Name</t>
  </si>
  <si>
    <t>TOTAL Section Revenue</t>
  </si>
  <si>
    <t>This sheet is set up to print to a single 8.5 x 11 inch (Letter) sized page.</t>
  </si>
  <si>
    <t>Reviewers' Statement:</t>
  </si>
  <si>
    <t>Name (please print)</t>
  </si>
  <si>
    <t>Group Event/Activity Fees</t>
  </si>
  <si>
    <t>"Group Event/Activty Fees" are additional fees paid to attend special events/activities hosted by the Group (eg. Link Camp)</t>
  </si>
  <si>
    <r>
      <t xml:space="preserve">Readiness </t>
    </r>
    <r>
      <rPr>
        <sz val="8"/>
        <rFont val="Arial"/>
        <family val="2"/>
      </rPr>
      <t>(Training and Screening)</t>
    </r>
  </si>
  <si>
    <t>Other Fundraising Expenses</t>
  </si>
  <si>
    <t>REVENUE Categories</t>
  </si>
  <si>
    <t>EXPENSES Categories</t>
  </si>
  <si>
    <t>"Scout Popcorn" (Revenue) is the retail cost paid by customers in our main National Fundraising campaign - includes wholesale cost and profit to Group.</t>
  </si>
  <si>
    <t>"Bottle Drives" (Revenue) is the total money brought in for bottles during drives.</t>
  </si>
  <si>
    <t>"Other Fundraising (Revenue) is the total money raised before expenses for any other fundraiser. Note that other fundraisers require pre-approval by Council.</t>
  </si>
  <si>
    <t>"Interest Earned" is interest paid on bank account balances and investments.</t>
  </si>
  <si>
    <t>"Section Revenue"  typically includes activity fees and dues.</t>
  </si>
  <si>
    <t>Any other funds received</t>
  </si>
  <si>
    <t>"Donations" any gift (usually cash) given whether or not a tax-receipt is required/provided. (Where tax-receipts are expected - for donations of $20 or more - funds must go through Council bank account.)</t>
  </si>
  <si>
    <t>"Membership Fees paid to Nationals" is (only) the National fee owing for registrations using Group Billing Codes. (Do not include fees paid online.)</t>
  </si>
  <si>
    <t>"Equipment purchases" include tents, camp stoves, flags/poles. (Items that will be many times.)</t>
  </si>
  <si>
    <t>"Scout Popcorn" (Expense) is the wholesale product cost paid by Group, and may also include delivery charges, advertising, treats/prizes for sellers, etc.</t>
  </si>
  <si>
    <t>"Other National Campaigns" (Expense) is the wholesale product cost paid by Group, and may also include delivery charges, advertising, treats/prizes for sellers, etc.</t>
  </si>
  <si>
    <t>"Bottle Drives" (Expense) may include advertising, truck/equipment rental, bags, gloves, beverages/food/treats for participants, etc.</t>
  </si>
  <si>
    <t>"Other Fundraising (Expense) are expenses associated with any other fundraiser.</t>
  </si>
  <si>
    <t>"Beaver Scouts" (Expense) includes regular program and special event expenses like craft supplies, badges, admission fees paid to facilities/service providers</t>
  </si>
  <si>
    <t>"Cub Scouts" (Expense) includes regular program and special event expenses like craft supplies, badges, admission fees paid to facilities/service providers</t>
  </si>
  <si>
    <t>"Scouts" (Expense) includes regular program and special event expenses like craft supplies, badges, admission fees paid to facilities/service providers</t>
  </si>
  <si>
    <t>"Venturer Scouts" (Expense) includes regular program and special event expenses like craft supplies, badges, admission fees paid to facilities/service providers</t>
  </si>
  <si>
    <t>"Rover Scouts" (Expense) includes regular program and special event expenses like craft supplies, badges, admission fees paid to facilities/service providers</t>
  </si>
  <si>
    <t>Any other expenses paid to venders</t>
  </si>
  <si>
    <t>Separate reviewers' notes provided</t>
  </si>
  <si>
    <t>ANNUAL FINANCIAL SUMMARY STATEMENT</t>
  </si>
  <si>
    <t>FUND BALANCES - Beginning of Year</t>
  </si>
  <si>
    <t>FUND BALANCES - End of Year</t>
  </si>
  <si>
    <t>COMBINED OPENING BALANCE</t>
  </si>
  <si>
    <t>For the Fiscal Year ended 31 August,</t>
  </si>
  <si>
    <t>Financial reporting year is 1 September to 31 August the following calendar year</t>
  </si>
  <si>
    <t>The annual financial review has been completed and, to the best of our abilities, we believe that this Financial Summary Statement fairly represents the financial transactions of the Scout Group for the period ended</t>
  </si>
  <si>
    <t>ASSETS</t>
  </si>
  <si>
    <t>Current Assets</t>
  </si>
  <si>
    <t>Bank Account Balance</t>
  </si>
  <si>
    <t>Investment Value</t>
  </si>
  <si>
    <t>TOTAL CURRENT ASSETS</t>
  </si>
  <si>
    <t>Capital Assets</t>
  </si>
  <si>
    <t>VIN</t>
  </si>
  <si>
    <t>Real Property (Land and buildings)</t>
  </si>
  <si>
    <t>Licensed Vehicle(s)</t>
  </si>
  <si>
    <t>LIABILITIES</t>
  </si>
  <si>
    <t>TOTAL CAPITAL ASSETS</t>
  </si>
  <si>
    <t>COMMUNITY GAMING GRANT SUMMARY STATEMENT</t>
  </si>
  <si>
    <t>TOTAL CURRENT LIABILITIES</t>
  </si>
  <si>
    <t>NET ASSETS (suplus/deficit)</t>
  </si>
  <si>
    <t>Net Assets Beginning of Year</t>
  </si>
  <si>
    <t>TOTAL</t>
  </si>
  <si>
    <t>Without Restrictions</t>
  </si>
  <si>
    <t>With Restrictions</t>
  </si>
  <si>
    <t>(This does not include fund the Group decides should be designated in a particular way.)</t>
  </si>
  <si>
    <t>Outstanding cheques</t>
  </si>
  <si>
    <t>"Outstanding cheques" (Cheque written on account which hasn't cleared as of year-end), add totals, then manually input.</t>
  </si>
  <si>
    <t>Excess (or deficiency) of Revenue over Expenses from Statement of Activities</t>
  </si>
  <si>
    <t>A</t>
  </si>
  <si>
    <t>B</t>
  </si>
  <si>
    <t xml:space="preserve"> For Groups except those meeting criteria A and/or B, this serves as both your "Statement of Activities" (aka Income Statement) and "Balance Sheet".</t>
  </si>
  <si>
    <t>please see also "Balance_Sht".</t>
  </si>
  <si>
    <t>please see also "Gaming_Summary".</t>
  </si>
  <si>
    <t xml:space="preserve">BC Groups only: If your Group receives Community Gaming Grant funds,  </t>
  </si>
  <si>
    <t>Note: "Gaming_Summary" does not have to be submitted to Scouts Canada as part of your Annual Financial Reporting Package. It is intended to help you track details needed for the BC Grant. (If you already track this information some other way, you do not need the "Gaming_Summary".)</t>
  </si>
  <si>
    <t xml:space="preserve">You will also need to complete and submit </t>
  </si>
  <si>
    <t>If your Group owns licensed vehicles and/or Real Property (i.e. land, buildings),</t>
  </si>
  <si>
    <r>
      <rPr>
        <b/>
        <sz val="10"/>
        <rFont val="Arial"/>
        <family val="2"/>
      </rPr>
      <t>Bank Account Balance</t>
    </r>
    <r>
      <rPr>
        <sz val="10"/>
        <rFont val="Arial"/>
        <family val="2"/>
      </rPr>
      <t xml:space="preserve"> </t>
    </r>
    <r>
      <rPr>
        <sz val="8"/>
        <rFont val="Arial"/>
        <family val="2"/>
      </rPr>
      <t>(Gaming only - opening)</t>
    </r>
  </si>
  <si>
    <r>
      <rPr>
        <b/>
        <sz val="10"/>
        <rFont val="Arial"/>
        <family val="2"/>
      </rPr>
      <t>Bank Account Balance</t>
    </r>
    <r>
      <rPr>
        <sz val="10"/>
        <rFont val="Arial"/>
        <family val="2"/>
      </rPr>
      <t xml:space="preserve"> </t>
    </r>
    <r>
      <rPr>
        <sz val="8"/>
        <rFont val="Arial"/>
        <family val="2"/>
      </rPr>
      <t>(Gaming only - year-end)</t>
    </r>
  </si>
  <si>
    <t>"Community Gaming Grant" is revenue received from the program, which is available to Groups in GC (only)</t>
  </si>
  <si>
    <t>GG</t>
  </si>
  <si>
    <t xml:space="preserve">Category columns include dropdown menus. Look for the box with a down arrow/triangle that appears when you tab/click into a cell in Column F or H. </t>
  </si>
  <si>
    <t>For list and explanations of categories, see</t>
  </si>
  <si>
    <t>Categories Sheet</t>
  </si>
  <si>
    <t>BC</t>
  </si>
  <si>
    <t xml:space="preserve">the "Banking_Investment" sheet. </t>
  </si>
  <si>
    <t>This is an alternative "Summary_Manual" sheet is intended for Groups that have other methods of tracking their financial ins and outs; it includes only formulas for subtotals and totals. (You manually enter dollar values based on the listed categories.)</t>
  </si>
  <si>
    <t xml:space="preserve">To maximize the features of this workbook, </t>
  </si>
  <si>
    <t xml:space="preserve">please see (and use) the "Summary" sheet.  </t>
  </si>
  <si>
    <t>Licence</t>
  </si>
  <si>
    <t>Licence plate number</t>
  </si>
  <si>
    <r>
      <t xml:space="preserve">Change in Net Assets </t>
    </r>
    <r>
      <rPr>
        <sz val="8"/>
        <rFont val="Arial"/>
        <family val="2"/>
      </rPr>
      <t>(Excess of Revenue over Expenses from Summary)</t>
    </r>
  </si>
  <si>
    <t>LEDGER</t>
  </si>
  <si>
    <t>STATEMENT OF ACTIVITIES</t>
  </si>
  <si>
    <t>STATEMENT OF FINANCIAL POSITION</t>
  </si>
  <si>
    <t>Group Name (without "Group"):</t>
  </si>
  <si>
    <t>Package prepared by</t>
  </si>
  <si>
    <t>Contact email address</t>
  </si>
  <si>
    <t>Insurance</t>
  </si>
  <si>
    <t>"Insurance" is funds associated with an actual insurance plan (not "self-insurance" funding Groups may amass to help cover replacement cost for equipment lost/damaged)</t>
  </si>
  <si>
    <t>"Administration" includes office supplies, photocopying, bank charges, phone fees, etc. (Items that typically deplete quickly; services.) Group/Council insignia (i.e. crests/badges, neckers) may also be best included here</t>
  </si>
  <si>
    <t>sub-category totals</t>
  </si>
  <si>
    <t>category totals</t>
  </si>
  <si>
    <t>TOTAL LIABILITIES AND NET ASSETS</t>
  </si>
  <si>
    <t>L</t>
  </si>
  <si>
    <t>N</t>
  </si>
  <si>
    <t>l</t>
  </si>
  <si>
    <t>n</t>
  </si>
  <si>
    <t>l+n</t>
  </si>
  <si>
    <t>N+L</t>
  </si>
  <si>
    <t>TOTAL ASSETS</t>
  </si>
  <si>
    <t>a</t>
  </si>
  <si>
    <t>c</t>
  </si>
  <si>
    <t>C</t>
  </si>
  <si>
    <t>Gaming Grant (BC Only)</t>
  </si>
  <si>
    <t>(Other)</t>
  </si>
  <si>
    <t>Acct1</t>
  </si>
  <si>
    <t>Acct2</t>
  </si>
  <si>
    <t>Acct3</t>
  </si>
  <si>
    <t>Acct4</t>
  </si>
  <si>
    <t>Acct5</t>
  </si>
  <si>
    <t>Bnk Acct</t>
  </si>
  <si>
    <t>Bank Accounts</t>
  </si>
  <si>
    <t>Acct6</t>
  </si>
  <si>
    <t>Acct7</t>
  </si>
  <si>
    <t>Acct8</t>
  </si>
  <si>
    <t>Prepaid Insurance</t>
  </si>
  <si>
    <t>If you paid for a full-year of insurance, input (only) the unused pro-rated amount (e.g. if your insurance dates from January and you paid for the full year, you'd have four months left at the end of August)</t>
  </si>
  <si>
    <t>o</t>
  </si>
  <si>
    <t>O</t>
  </si>
  <si>
    <t>A+C+O</t>
  </si>
  <si>
    <t>a+c+o</t>
  </si>
  <si>
    <t>Status</t>
  </si>
  <si>
    <t>Mark an "X" when the transaction has completed (i.e. funds have been received in / left your bank account); items not checked will be reflected as "Accounts Receiveable" or "Accounts Payable"</t>
  </si>
  <si>
    <t>Province/Territory</t>
  </si>
  <si>
    <t>Council</t>
  </si>
  <si>
    <t>Province</t>
  </si>
  <si>
    <t>AB</t>
  </si>
  <si>
    <t>SK</t>
  </si>
  <si>
    <t>MB</t>
  </si>
  <si>
    <t>NT</t>
  </si>
  <si>
    <t>CasC</t>
  </si>
  <si>
    <t>ChC</t>
  </si>
  <si>
    <t>Cascadia</t>
  </si>
  <si>
    <t>Chinook</t>
  </si>
  <si>
    <t>Fraser Valley</t>
  </si>
  <si>
    <t>Pacific Coast</t>
  </si>
  <si>
    <t>Manitoba</t>
  </si>
  <si>
    <t>Saskatchewan</t>
  </si>
  <si>
    <t>Northern Lights</t>
  </si>
  <si>
    <t>ON</t>
  </si>
  <si>
    <t>NL</t>
  </si>
  <si>
    <t>NS</t>
  </si>
  <si>
    <t>NU</t>
  </si>
  <si>
    <t>Alberta</t>
  </si>
  <si>
    <t>British Columbia</t>
  </si>
  <si>
    <t>New Brunswick</t>
  </si>
  <si>
    <t>NB</t>
  </si>
  <si>
    <t>Newfoundland and Labrador</t>
  </si>
  <si>
    <t>Northwest Territories</t>
  </si>
  <si>
    <t>Nova Scotia</t>
  </si>
  <si>
    <t>Nunavut</t>
  </si>
  <si>
    <t>Ontario</t>
  </si>
  <si>
    <t>Prince Edward Island</t>
  </si>
  <si>
    <t>PE</t>
  </si>
  <si>
    <t>Quebec</t>
  </si>
  <si>
    <t>QC</t>
  </si>
  <si>
    <t>Yukon</t>
  </si>
  <si>
    <t>YT</t>
  </si>
  <si>
    <t>Abbreviation</t>
  </si>
  <si>
    <t>1West</t>
  </si>
  <si>
    <t>2Central</t>
  </si>
  <si>
    <t>3East</t>
  </si>
  <si>
    <t>FVC</t>
  </si>
  <si>
    <t>MBC</t>
  </si>
  <si>
    <t>NLC</t>
  </si>
  <si>
    <t>PCC</t>
  </si>
  <si>
    <t>SKC</t>
  </si>
  <si>
    <t>TOTAL OTHER ASSETS</t>
  </si>
  <si>
    <t>Other Assets</t>
  </si>
  <si>
    <t>Incoming Funds</t>
  </si>
  <si>
    <t>Outgoing Funds</t>
  </si>
  <si>
    <t>Accounts Receivable (all categories)</t>
  </si>
  <si>
    <t>Accounts Payable (all categories)</t>
  </si>
  <si>
    <t>Vehicle Identification Number</t>
  </si>
  <si>
    <t>Registered Owner</t>
  </si>
  <si>
    <t>Name under which vehicle is registered</t>
  </si>
  <si>
    <t>Insurance Provider</t>
  </si>
  <si>
    <t>Name of Agency and Insurer</t>
  </si>
  <si>
    <t>Policy Number</t>
  </si>
  <si>
    <t>Vehicle 1</t>
  </si>
  <si>
    <t>Vehicle 2</t>
  </si>
  <si>
    <t>Vehicle 3</t>
  </si>
  <si>
    <t>Vehicle 4</t>
  </si>
  <si>
    <t>Vehicle 5</t>
  </si>
  <si>
    <t>Vehicle 6</t>
  </si>
  <si>
    <t>Property 1</t>
  </si>
  <si>
    <t>Property 2</t>
  </si>
  <si>
    <t>Property 3</t>
  </si>
  <si>
    <t>Type</t>
  </si>
  <si>
    <t xml:space="preserve">Type </t>
  </si>
  <si>
    <t>e.g. (for vehicles) trailer, car, truck, van, bus, etc; (for property) hall, camp, etc.</t>
  </si>
  <si>
    <t>Make and Model</t>
  </si>
  <si>
    <t>Insurance Agency and Insurer</t>
  </si>
  <si>
    <t>Address / Location (including city/town/similar, province)</t>
  </si>
  <si>
    <t>Vehicle 7</t>
  </si>
  <si>
    <t>Vehicle 8</t>
  </si>
  <si>
    <t>Property 4</t>
  </si>
  <si>
    <t>If the registered owner and/or insurance details are the same for all, please put the details in the first row, then indicate "same" on lines below (as applicable)</t>
  </si>
  <si>
    <t>Further I verify that I do not have signing authority on any of the accounts included in this package and am not related to anyone who does nor to the preparer of the document.</t>
  </si>
  <si>
    <t>Group Licenced Vehicles and Real Property</t>
  </si>
  <si>
    <t>BC Groups only: For deposits (In) to / payment (Out) from your Gaming Account, put an X in the "BC GG" column</t>
  </si>
  <si>
    <t>Bank Accounts and Investments</t>
  </si>
  <si>
    <t>Account 1</t>
  </si>
  <si>
    <t>Account 2</t>
  </si>
  <si>
    <t>Account 3</t>
  </si>
  <si>
    <t>Account 4</t>
  </si>
  <si>
    <t>Account 5</t>
  </si>
  <si>
    <t>Account 6</t>
  </si>
  <si>
    <t>Account 7</t>
  </si>
  <si>
    <t>Account 8</t>
  </si>
  <si>
    <t>Account 9</t>
  </si>
  <si>
    <t>Account 10</t>
  </si>
  <si>
    <t>Investment 1</t>
  </si>
  <si>
    <t>Investment 2</t>
  </si>
  <si>
    <t>Investment 3</t>
  </si>
  <si>
    <t>Investment 4</t>
  </si>
  <si>
    <t>Investment 5</t>
  </si>
  <si>
    <t>Investment 6</t>
  </si>
  <si>
    <t>Signing Authority 1</t>
  </si>
  <si>
    <t>Signing Authority 2</t>
  </si>
  <si>
    <t>Signing Authority 3</t>
  </si>
  <si>
    <t>Signing Authority 4</t>
  </si>
  <si>
    <t>If account has more than four authoritized signers, more than one name can be included in cells.</t>
  </si>
  <si>
    <t>If account has fewer than four, extra cell(s) can be left empty.</t>
  </si>
  <si>
    <t>If the same signer is on multiple accounts, indicate "as above".</t>
  </si>
  <si>
    <t>If the registered owner and/or insurance details are the same for all, please put the details in the first row, then indicate "as above" on lines below (as applicable)</t>
  </si>
  <si>
    <t>Copy of Bank Statement included?</t>
  </si>
  <si>
    <t>Maturity Date</t>
  </si>
  <si>
    <t>Finanical Institution</t>
  </si>
  <si>
    <t>Notes (optional)</t>
  </si>
  <si>
    <t>BC CGG</t>
  </si>
  <si>
    <t>Data entered on this page will auto-fill on applicable other sheets. (This sheet is not for submission.)</t>
  </si>
  <si>
    <t>Sheets required by all Groups have tabs this colour.</t>
  </si>
  <si>
    <t>Banking_Investment</t>
  </si>
  <si>
    <t>Income_Stmt</t>
  </si>
  <si>
    <t>Balance_Sht</t>
  </si>
  <si>
    <t>Sheets not required for submission include:</t>
  </si>
  <si>
    <t>Ledger</t>
  </si>
  <si>
    <t>Categories</t>
  </si>
  <si>
    <t>Sheets to be submitted by all Groups include:</t>
  </si>
  <si>
    <t>Vehicles_RealProperty</t>
  </si>
  <si>
    <t>Supplemental Information Sheets have tabs this colour</t>
  </si>
  <si>
    <t>Special Purpose Sheet with tab this colour</t>
  </si>
  <si>
    <t>For Groups with Licensed Vehicles and Real Property:</t>
  </si>
  <si>
    <t xml:space="preserve">For BC Groups that receive(d) Community Gaming Grant funds  </t>
  </si>
  <si>
    <t>Gaming_Summary</t>
  </si>
  <si>
    <t>This sheet includes explanations of terms used to label categories of incoming and outgoing funds.</t>
  </si>
  <si>
    <t>← dropdown menu</t>
  </si>
  <si>
    <t>This sheet mainly uses information provided on other sheets to provide a snapshot of your Group's overall financial health.</t>
  </si>
  <si>
    <t>The table on this sheet is the key to this workbook. Data entered here fills formula-based cells on other sheets.</t>
  </si>
  <si>
    <t>Throughout this workbook, greyed cells indicate formulas; please do not overwrite.</t>
  </si>
  <si>
    <t>To print all sheets as one document, click tab of one needed sheet, then press and hold [Ctrl] key, and click remaining needed sheet-tabs.</t>
  </si>
  <si>
    <t>"Statement of Activities" ~ "Income Statement" for a not-for-profit.</t>
  </si>
  <si>
    <t>Greyed cells have formulas; do not overwrite. (The grey will not appear when printed.)</t>
  </si>
  <si>
    <t>Details on this sheet are referenced in cells on other sheets.</t>
  </si>
  <si>
    <t>This sheet is for information only. (Do not include with final package.)</t>
  </si>
  <si>
    <t>This sheet is set up to print to a single 8.5 x 11 inch (Letter) sized page with portrait orientation.</t>
  </si>
  <si>
    <r>
      <t xml:space="preserve">Scouts Canada doesn't allow Groups to hold debt so you </t>
    </r>
    <r>
      <rPr>
        <i/>
        <sz val="10"/>
        <color theme="1"/>
        <rFont val="Arial"/>
        <family val="2"/>
      </rPr>
      <t xml:space="preserve">shouldn't </t>
    </r>
    <r>
      <rPr>
        <sz val="10"/>
        <color theme="1"/>
        <rFont val="Arial"/>
        <family val="2"/>
      </rPr>
      <t>have any liabilities.</t>
    </r>
  </si>
  <si>
    <t>This sheet is set up to print on standard letter-sized sheets (8.5x11") with landscape orientation.</t>
  </si>
  <si>
    <t>This sheet is set up to print on standard letter-sized sheets (8.5x11") with portrait orientation.</t>
  </si>
  <si>
    <t>e.g. Chequing, savings, high-interest savings…</t>
  </si>
  <si>
    <t xml:space="preserve">Opening Balance / Opening Value </t>
  </si>
  <si>
    <t>Closing Balance / Closing Value</t>
  </si>
  <si>
    <t>The amount of money in the account as of 1 September / The (approximate) value of the investment on 1 September</t>
  </si>
  <si>
    <t>The amount of money in the account as of 31 August of the following calendar year / The (approximate) value of the investment as of 31 August the following calendar year</t>
  </si>
  <si>
    <t>TOTALS</t>
  </si>
  <si>
    <t>The date the investment term ends and the full amount of the investment is returned or can be rolled over into a new one.</t>
  </si>
  <si>
    <t>Notes</t>
  </si>
  <si>
    <t>Bottom tables for for other key details (relating to the same accouts/investment)</t>
  </si>
  <si>
    <t>REQUIRED: This sheet mainly uses information provided on other sheets to provide a snapshot of your Group's income and expenses over the previous fiscal year.</t>
  </si>
  <si>
    <t>This page must be reviewed by two independent reviewers who then sign the bottom where indicated to as an affirmation of the Reviewers' Statement.</t>
  </si>
  <si>
    <t>(This example shows an unpaid Popcorn delivery charge. Not cool.)</t>
  </si>
  <si>
    <t>These totals should equal the "TOTAL ASSETS" totals.</t>
  </si>
  <si>
    <t>(example is Group Billing Code registration fees not collected from family)</t>
  </si>
  <si>
    <t xml:space="preserve">If you performed a provided a product (e.g. Group Billing Code for registration fees) or service for an agreed amount but haven't received the money, that would go here. (e.g. casino, highway cleanup program, </t>
  </si>
  <si>
    <t>"With Restrictions" refers to funds given by a donor making specific requests relating to said funds. (e.g. Must be used for training, Jamboree, financial support, within a specific time-frame, locale, etc.)</t>
  </si>
  <si>
    <t>Include type of vehicle (e.g. Car, truck, van, bus, etc.), plus make and model (if known)</t>
  </si>
  <si>
    <t>"Readiness" includes fees for training (e.g. Respect in Sport, First Aid) and screening (Police Records Checks)</t>
  </si>
  <si>
    <t>This Sheet does not have to be submitted, but should be provided to reviewers along with other sheets in this workbook, and supporting documents (e.g. Receipts, invoices, cheque stubs/log, bank statements, etc).</t>
  </si>
  <si>
    <t>"Other National Campaigns" (Revenue) is the retail cost paid by customers in any of our other National Fundraising campaigns (e.g. Scoutrees, Scout Seeds, Apple Day) - includes wholesale price and profit to Group.</t>
  </si>
  <si>
    <t>"Group Event/Activty Fees" are additional fees paid to attend special events/activities hosted by the Group (e.g. Link Camp)</t>
  </si>
  <si>
    <t>"Beaver Scouts" (Revenue) typically includes dues and activity fees paid to Colony by participants/attendees for special events/activities (e.g. Sleepovers, museum admission)</t>
  </si>
  <si>
    <t>"Cub Scouts" (Revenue) typically includes dues and activity fees paid to Pack by participants/attendees for special events/activities (e.g. Camps, KubKar rallies, swimming pool admission)</t>
  </si>
  <si>
    <t>"Scouts" (Revenue) typically includes dues and activity fees paid to Troop by participants/attendees for special events/activities (e.g. Camps, climbing wall admission, theatre tickets)</t>
  </si>
  <si>
    <t>"Venturer Scouts" (Revenue) typically includes dues and activity fees paid to Company by participants/attendees for special events/activities (e.g. Camps, canoe trips, concerts)</t>
  </si>
  <si>
    <t>"Rover Scouts" (Revenue) typically includes dues and activity fees paid to Crew by participants/attendees for special events/activities (e.g. Camps, moots, socials)</t>
  </si>
  <si>
    <t>"Group Event/Activty Expenses" include items/services associated with special events/activities hosted by the Group (e.g. Welcome Back Kick Off barbecue, Winter Festival, BP Party, Link Camp)</t>
  </si>
  <si>
    <t>How your Group identifies the account/distiguishes the account from others (What you call the account: e.g. Group Account, Community Gaming (BC only), Jamboree Account, Company Account…)</t>
  </si>
  <si>
    <t>e.g. CIBC</t>
  </si>
  <si>
    <t>If your Group tracks transactions outside this workbook, you may input just category totals below (rather than detailing each transaction). 
Totals will carry-over to other sheets.OR you can use the sheet to track individual transactions (using categories multiple times) throughout the year.
The sample data is a hybrid of the two options with some things grouped, and some more individualized transactions.</t>
  </si>
  <si>
    <t>If you shouldn't have any "Accounts receivable" but numbers appear here, check your "Ledger" sheet &gt; "Status" column to be sure any completed transactions have been marked with an x</t>
  </si>
  <si>
    <t>If you shouldn't have any "Accounts receivable" (and you shouldn't) but numbers appear here, check your "Ledger" sheet &gt; "Status" column to be sure any completed transactions have been marked with an x</t>
  </si>
  <si>
    <t>Net Assets</t>
  </si>
  <si>
    <r>
      <t xml:space="preserve">Excel Tip (for PCs) To quickly enter the current date, on keyboard (at the same time) tap [Ctrl] + [ ; ] (Control and SemiColon keys)
</t>
    </r>
    <r>
      <rPr>
        <sz val="10"/>
        <color theme="1"/>
        <rFont val="Wingdings"/>
        <charset val="2"/>
      </rPr>
      <t>µ</t>
    </r>
    <r>
      <rPr>
        <sz val="10"/>
        <color theme="1"/>
        <rFont val="Arial"/>
        <family val="2"/>
      </rPr>
      <t xml:space="preserve"> </t>
    </r>
    <r>
      <rPr>
        <sz val="10"/>
        <color theme="1"/>
        <rFont val="Arial"/>
        <family val="2"/>
      </rPr>
      <t xml:space="preserve">Excel Tip: Use [Tab] key to move from cell to cell, and at the end of a table row, to create new row and return to left-most (Date) column </t>
    </r>
    <r>
      <rPr>
        <sz val="10"/>
        <color theme="1"/>
        <rFont val="Wingdings"/>
        <charset val="2"/>
      </rPr>
      <t>µ</t>
    </r>
  </si>
  <si>
    <t>[Tab] across to add rows and return to the left-most column</t>
  </si>
  <si>
    <t xml:space="preserve">BC Groups only: If your Group receives Community Gaming Grant funds, this form is designed to help you track the spending of those funds. (If you already track this information some other way, you do not need the "Gaming_Summary".)
Note: "Gaming_Summary" does not have to be submitted to Scouts Canada as part of your Annual Financial Reporting Package. </t>
  </si>
  <si>
    <t>First and last names of people who can sign cheques on the account. Please list all. If an account has signers that space provided below, more than one person's name can be used in a cell.</t>
  </si>
  <si>
    <t>This column should be treated as a reminder to include year end bank statements for each account (i.e. the statement closest to 31 August)</t>
  </si>
  <si>
    <t>Any information about the investment you think worth comment/sharing</t>
  </si>
  <si>
    <t>BC Groups which access the Community Gaming Grant program only
Mark an "X". Use this column to identify the account(s) used for Gaming Grant funds (account to which the funds are deposited)</t>
  </si>
  <si>
    <t>Most Groups have only two or three bank accounts (and no investments). More spaces have been included than are expected any Group needs. 
If you do need more, please add rows in the middle of the table to maintain formula integrity.</t>
  </si>
  <si>
    <r>
      <t>This sheet is set up to print on standard letter-sized sheets (8.5x11") with</t>
    </r>
    <r>
      <rPr>
        <i/>
        <sz val="10"/>
        <color theme="1"/>
        <rFont val="Arial"/>
        <family val="2"/>
      </rPr>
      <t xml:space="preserve"> landscape</t>
    </r>
    <r>
      <rPr>
        <sz val="10"/>
        <color theme="1"/>
        <rFont val="Arial"/>
        <family val="2"/>
      </rPr>
      <t xml:space="preserve"> orientation.</t>
    </r>
  </si>
  <si>
    <t>REQUIRED: This sheet gathers information about your banking (including signing authorities) and investments. 
NOTE: that copies/scans of end-of-period bank statements are also required. (i.e. statement closed to the end of August)</t>
  </si>
  <si>
    <t>Top tables are for money numbers.</t>
  </si>
  <si>
    <t>This sheet is set up to print to a single 8.5 x 11 inch (Letter) sized page
and will print black and white.</t>
  </si>
  <si>
    <t>Greyed cells indicate formulas. DO NOT OVERWRITE. (The shading will not appear when printing.)</t>
  </si>
  <si>
    <t>This sheet is for:
Groups that own licensed vehicles (including but not limited to trailers) or Real Property (buildings or land).
If Group doesn't own licensed vehicles, buildings or land: do not complete/print this form</t>
  </si>
  <si>
    <r>
      <t xml:space="preserve">Groups are also required to supply </t>
    </r>
    <r>
      <rPr>
        <b/>
        <sz val="10"/>
        <color theme="1"/>
        <rFont val="Arial"/>
        <family val="2"/>
      </rPr>
      <t>an inventory list of Group/Section equipment.</t>
    </r>
    <r>
      <rPr>
        <sz val="10"/>
        <color theme="1"/>
        <rFont val="Arial"/>
        <family val="2"/>
      </rPr>
      <t xml:space="preserve"> (Excluding consumables - like craft supplies, camp fuel, dish soap, etc) Estimated values are not required; just a list of the "stuff".</t>
    </r>
  </si>
  <si>
    <t/>
  </si>
  <si>
    <t>Special Purpose Sheet with tab this colour
               (BC Groups only)</t>
  </si>
  <si>
    <r>
      <t xml:space="preserve">This form provided info needed for reporting to Gaming program. (If you track your gaming spending differently, you don't </t>
    </r>
    <r>
      <rPr>
        <i/>
        <sz val="10"/>
        <color theme="1"/>
        <rFont val="Arial"/>
        <family val="2"/>
      </rPr>
      <t xml:space="preserve">need </t>
    </r>
    <r>
      <rPr>
        <sz val="10"/>
        <color theme="1"/>
        <rFont val="Arial"/>
        <family val="2"/>
      </rPr>
      <t>this form.)
For Groups in other provinces (or which did not receiving Gaming Grants) with "Restricted Funds" may find this useful for tracking those funds.</t>
    </r>
  </si>
  <si>
    <t>This sheet gathers information about your banking (including signing authorities) and investments. 
NOTE: that copies/scans of end-of-period bank statements are also required. (i.e. statement closed to the end of August)</t>
  </si>
  <si>
    <t>Battlefields</t>
  </si>
  <si>
    <t>Central Escarpment</t>
  </si>
  <si>
    <t>Greater Toronto</t>
  </si>
  <si>
    <t>Tri-Shores</t>
  </si>
  <si>
    <t>White Pine</t>
  </si>
  <si>
    <t>Voyaguer</t>
  </si>
  <si>
    <t>Shining Waters</t>
  </si>
  <si>
    <t>Northern Ontario</t>
  </si>
  <si>
    <t>OFFSET(Categories!$D$21, 1, MATCH(SH_Prov_Ter, C_Prov_Ter, 0)-1, COUNTA(OFFSET(Categories!$D$21, 1, MATCH(SH_Prov_Ter, C_Prov_Ter, 0)-1, 10, 1)), 1)</t>
  </si>
  <si>
    <r>
      <rPr>
        <b/>
        <sz val="10"/>
        <color theme="1"/>
        <rFont val="Arial"/>
        <family val="2"/>
      </rPr>
      <t>aka "Statement of Activities"</t>
    </r>
    <r>
      <rPr>
        <sz val="10"/>
        <color theme="1"/>
        <rFont val="Arial"/>
        <family val="2"/>
      </rPr>
      <t xml:space="preserve">
This sheet mainly uses information provided on other sheets to provide a snapshot of your Group's income and expenses over the previous fiscal year.</t>
    </r>
  </si>
  <si>
    <r>
      <rPr>
        <b/>
        <sz val="10"/>
        <color theme="1"/>
        <rFont val="Arial"/>
        <family val="2"/>
      </rPr>
      <t xml:space="preserve">aka "Statement of Financial Position" </t>
    </r>
    <r>
      <rPr>
        <sz val="10"/>
        <color theme="1"/>
        <rFont val="Arial"/>
        <family val="2"/>
      </rPr>
      <t xml:space="preserve">
This sheet mainly uses information provided on other sheets to provide a snapshot of your Group's overall financial health.</t>
    </r>
  </si>
  <si>
    <t>Other Groups may use this feature to track "Restricted Funds" if applicable</t>
  </si>
  <si>
    <r>
      <t>Opening Value</t>
    </r>
    <r>
      <rPr>
        <sz val="8"/>
        <color theme="1"/>
        <rFont val="Arial"/>
        <family val="2"/>
      </rPr>
      <t xml:space="preserve"> (approximate/estimated)</t>
    </r>
  </si>
  <si>
    <r>
      <t>Closing Value</t>
    </r>
    <r>
      <rPr>
        <sz val="8"/>
        <color theme="1"/>
        <rFont val="Arial"/>
        <family val="2"/>
      </rPr>
      <t xml:space="preserve"> (approximate/estimated)</t>
    </r>
  </si>
  <si>
    <t>Property Expenses</t>
  </si>
  <si>
    <t>For Groups with property, "Property Expenses" includes utilities, property tax, maintenance, etc.</t>
  </si>
  <si>
    <t>R-E-d=</t>
  </si>
  <si>
    <t>You may leave these the same for both Vehicles and Property (These are estimated values.)</t>
  </si>
  <si>
    <t>Red Outlined box indicates where action is needed from you.</t>
  </si>
  <si>
    <t>The rest of the sheet is information/explanation as to the different parts of this workbook and how it works.</t>
  </si>
  <si>
    <t>If value(s) has/have increased, please include line item for "Interest Earned" on Ledger</t>
  </si>
  <si>
    <r>
      <t xml:space="preserve">Fiscal Year (end) - e.g. for 31 August 2021, </t>
    </r>
    <r>
      <rPr>
        <b/>
        <sz val="11"/>
        <color theme="1"/>
        <rFont val="Arial"/>
        <family val="2"/>
      </rPr>
      <t>input only "2021"</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</si>
</sst>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409]#,##0.00_);[Red]\([$$-409]#,##0.00\)"/>
    <numFmt numFmtId="167" formatCode="[$-1009]d/mmm/yy;@"/>
    <numFmt numFmtId="168" formatCode="_-&quot;$&quot;* #,##0.00_-;\-&quot;$&quot;* #,##0.00_-;;_-@_-"/>
    <numFmt numFmtId="169" formatCode="_-&quot;$&quot;* #,##0.00_-;\(&quot;$&quot;* #,##0.00\)_-;;_-@_-"/>
  </numFmts>
  <fonts count="29" x14ac:knownFonts="1">
    <font>
      <sz val="10"/>
      <color theme="1"/>
      <name val="Arial"/>
      <family val="2"/>
    </font>
    <font>
      <b/>
      <sz val="10"/>
      <color theme="1"/>
      <name val="Arial"/>
      <family val="2"/>
    </font>
    <font>
      <b/>
      <sz val="14"/>
      <color theme="1"/>
      <name val="Arial"/>
      <family val="2"/>
    </font>
    <font>
      <sz val="10"/>
      <name val="Arial"/>
      <family val="2"/>
    </font>
    <font>
      <b/>
      <sz val="10"/>
      <name val="Arial"/>
      <family val="2"/>
    </font>
    <font>
      <u/>
      <sz val="10"/>
      <name val="Arial"/>
      <family val="2"/>
    </font>
    <font>
      <b/>
      <u/>
      <sz val="12"/>
      <name val="Arial"/>
      <family val="2"/>
    </font>
    <font>
      <sz val="8"/>
      <name val="Arial"/>
      <family val="2"/>
    </font>
    <font>
      <sz val="8"/>
      <color theme="1"/>
      <name val="Arial"/>
      <family val="2"/>
    </font>
    <font>
      <sz val="12"/>
      <name val="Arial"/>
      <family val="2"/>
    </font>
    <font>
      <sz val="12"/>
      <color theme="1"/>
      <name val="Arial"/>
      <family val="2"/>
    </font>
    <font>
      <i/>
      <sz val="8"/>
      <color theme="1"/>
      <name val="Arial"/>
      <family val="2"/>
    </font>
    <font>
      <u/>
      <sz val="12"/>
      <name val="Arial"/>
      <family val="2"/>
    </font>
    <font>
      <b/>
      <sz val="12"/>
      <name val="Arial"/>
      <family val="2"/>
    </font>
    <font>
      <b/>
      <sz val="12"/>
      <color theme="1"/>
      <name val="Arial"/>
      <family val="2"/>
    </font>
    <font>
      <sz val="9"/>
      <color rgb="FF000000"/>
      <name val="Arial"/>
      <family val="2"/>
    </font>
    <font>
      <u/>
      <sz val="10"/>
      <color theme="1"/>
      <name val="Arial"/>
      <family val="2"/>
    </font>
    <font>
      <b/>
      <sz val="18"/>
      <color theme="1"/>
      <name val="Arial"/>
      <family val="2"/>
    </font>
    <font>
      <u/>
      <sz val="10"/>
      <color theme="10"/>
      <name val="Arial"/>
      <family val="2"/>
    </font>
    <font>
      <sz val="10"/>
      <name val="Arial Narrow"/>
      <family val="2"/>
    </font>
    <font>
      <sz val="11"/>
      <color theme="1"/>
      <name val="Arial"/>
      <family val="2"/>
    </font>
    <font>
      <i/>
      <sz val="11"/>
      <color theme="1"/>
      <name val="Arial"/>
      <family val="2"/>
    </font>
    <font>
      <b/>
      <sz val="16"/>
      <color theme="1"/>
      <name val="Arial"/>
      <family val="2"/>
    </font>
    <font>
      <b/>
      <sz val="10"/>
      <name val="Arial Narrow"/>
      <family val="2"/>
    </font>
    <font>
      <u/>
      <sz val="11"/>
      <color theme="10"/>
      <name val="Arial"/>
      <family val="2"/>
    </font>
    <font>
      <i/>
      <sz val="10"/>
      <color theme="1"/>
      <name val="Arial"/>
      <family val="2"/>
    </font>
    <font>
      <sz val="10"/>
      <color theme="1"/>
      <name val="Wingdings"/>
      <charset val="2"/>
    </font>
    <font>
      <sz val="9"/>
      <color theme="1"/>
      <name val="Arial"/>
      <family val="2"/>
    </font>
    <font>
      <b/>
      <sz val="11"/>
      <color theme="1"/>
      <name val="Arial"/>
      <family val="2"/>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E79B"/>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bottom/>
      <diagonal/>
    </border>
    <border>
      <left/>
      <right/>
      <top/>
      <bottom style="hair">
        <color auto="1"/>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3">
    <xf numFmtId="0" fontId="0" fillId="0" borderId="0"/>
    <xf numFmtId="0" fontId="3" fillId="0" borderId="0"/>
    <xf numFmtId="0" fontId="18" fillId="0" borderId="0" applyNumberFormat="0" applyFill="0" applyBorder="0" applyAlignment="0" applyProtection="0"/>
  </cellStyleXfs>
  <cellXfs count="410">
    <xf numFmtId="0" fontId="0" fillId="0" borderId="0" xfId="0"/>
    <xf numFmtId="0" fontId="1" fillId="0" borderId="0" xfId="0" applyFont="1"/>
    <xf numFmtId="0" fontId="0" fillId="0" borderId="0" xfId="0" applyBorder="1"/>
    <xf numFmtId="0" fontId="0" fillId="0" borderId="1" xfId="0"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Alignment="1">
      <alignment horizontal="right" vertical="center"/>
    </xf>
    <xf numFmtId="0" fontId="0" fillId="0" borderId="0" xfId="0" applyAlignment="1">
      <alignment vertical="top"/>
    </xf>
    <xf numFmtId="0" fontId="3" fillId="0" borderId="0" xfId="1"/>
    <xf numFmtId="0" fontId="5" fillId="0" borderId="0" xfId="1" applyFont="1"/>
    <xf numFmtId="166" fontId="3" fillId="0" borderId="0" xfId="1" applyNumberFormat="1"/>
    <xf numFmtId="0" fontId="6" fillId="0" borderId="0" xfId="1" applyFont="1"/>
    <xf numFmtId="0" fontId="3" fillId="0" borderId="0" xfId="1" applyAlignment="1">
      <alignment horizontal="right"/>
    </xf>
    <xf numFmtId="0" fontId="3" fillId="0" borderId="0" xfId="1" applyBorder="1"/>
    <xf numFmtId="0" fontId="9" fillId="0" borderId="0" xfId="1" applyFont="1"/>
    <xf numFmtId="0" fontId="3" fillId="0" borderId="0" xfId="1" applyFont="1"/>
    <xf numFmtId="0" fontId="0" fillId="0" borderId="0" xfId="0"/>
    <xf numFmtId="0" fontId="0" fillId="0" borderId="0" xfId="0" applyAlignment="1">
      <alignment wrapText="1"/>
    </xf>
    <xf numFmtId="0" fontId="0" fillId="0" borderId="0" xfId="0" applyAlignment="1">
      <alignment horizontal="right" wrapText="1"/>
    </xf>
    <xf numFmtId="0" fontId="0" fillId="0" borderId="9" xfId="0" applyBorder="1"/>
    <xf numFmtId="0" fontId="0" fillId="3" borderId="0" xfId="0" applyFill="1"/>
    <xf numFmtId="166" fontId="9" fillId="0" borderId="0" xfId="1" applyNumberFormat="1" applyFont="1"/>
    <xf numFmtId="166" fontId="9" fillId="0" borderId="6" xfId="1" applyNumberFormat="1" applyFont="1" applyBorder="1"/>
    <xf numFmtId="166" fontId="3" fillId="0" borderId="0" xfId="1" applyNumberFormat="1" applyFont="1"/>
    <xf numFmtId="166" fontId="3" fillId="0" borderId="0" xfId="1" applyNumberFormat="1" applyFont="1" applyAlignment="1">
      <alignment horizontal="right"/>
    </xf>
    <xf numFmtId="0" fontId="10" fillId="0" borderId="4" xfId="0" applyFont="1" applyBorder="1"/>
    <xf numFmtId="0" fontId="8" fillId="0" borderId="0" xfId="0" applyFont="1" applyAlignment="1">
      <alignment horizontal="right" vertical="top"/>
    </xf>
    <xf numFmtId="167" fontId="0" fillId="0" borderId="0" xfId="0" applyNumberFormat="1"/>
    <xf numFmtId="0" fontId="7" fillId="0" borderId="0" xfId="1" applyFont="1" applyBorder="1"/>
    <xf numFmtId="0" fontId="7" fillId="0" borderId="0" xfId="1" applyFont="1" applyBorder="1" applyAlignment="1">
      <alignment horizontal="left"/>
    </xf>
    <xf numFmtId="0" fontId="0" fillId="0" borderId="0" xfId="0" applyFill="1"/>
    <xf numFmtId="164" fontId="0" fillId="0" borderId="0" xfId="0" applyNumberFormat="1"/>
    <xf numFmtId="0" fontId="0" fillId="4" borderId="0" xfId="0" applyFill="1"/>
    <xf numFmtId="0" fontId="0" fillId="4" borderId="0" xfId="0" applyFill="1" applyAlignment="1">
      <alignment horizontal="center"/>
    </xf>
    <xf numFmtId="167" fontId="0" fillId="0" borderId="12" xfId="0" applyNumberFormat="1" applyBorder="1"/>
    <xf numFmtId="0" fontId="10" fillId="0" borderId="0" xfId="0" applyFont="1" applyBorder="1" applyAlignment="1">
      <alignment horizontal="right"/>
    </xf>
    <xf numFmtId="0" fontId="10" fillId="0" borderId="0" xfId="0" applyFont="1" applyBorder="1" applyAlignment="1">
      <alignment horizontal="center" shrinkToFit="1"/>
    </xf>
    <xf numFmtId="0" fontId="2" fillId="0" borderId="0" xfId="0" applyFont="1" applyAlignment="1">
      <alignment horizontal="center"/>
    </xf>
    <xf numFmtId="0" fontId="8" fillId="0" borderId="0" xfId="0" applyFont="1" applyAlignment="1">
      <alignment vertical="top"/>
    </xf>
    <xf numFmtId="0" fontId="0" fillId="2" borderId="0" xfId="0" applyFill="1"/>
    <xf numFmtId="0" fontId="8" fillId="0" borderId="0" xfId="0" applyFont="1" applyBorder="1" applyAlignment="1">
      <alignment vertical="top"/>
    </xf>
    <xf numFmtId="0" fontId="15" fillId="0" borderId="0" xfId="0" applyFont="1"/>
    <xf numFmtId="0" fontId="0" fillId="0" borderId="0" xfId="0"/>
    <xf numFmtId="0" fontId="0" fillId="0" borderId="0" xfId="0"/>
    <xf numFmtId="0" fontId="0" fillId="0" borderId="0" xfId="0"/>
    <xf numFmtId="0" fontId="14" fillId="0" borderId="4" xfId="0" applyFont="1" applyBorder="1" applyAlignment="1">
      <alignment horizontal="center" shrinkToFit="1"/>
    </xf>
    <xf numFmtId="0" fontId="10" fillId="0" borderId="4" xfId="0" applyFont="1" applyBorder="1" applyAlignment="1">
      <alignment horizontal="left"/>
    </xf>
    <xf numFmtId="0" fontId="0" fillId="0" borderId="0" xfId="0" applyAlignment="1">
      <alignment wrapText="1"/>
    </xf>
    <xf numFmtId="0" fontId="0" fillId="0" borderId="0" xfId="0" applyAlignment="1">
      <alignment vertical="center"/>
    </xf>
    <xf numFmtId="0" fontId="0" fillId="0" borderId="0" xfId="0"/>
    <xf numFmtId="0" fontId="0" fillId="0" borderId="0" xfId="0" applyAlignment="1">
      <alignment horizontal="left" vertical="top" wrapText="1"/>
    </xf>
    <xf numFmtId="0" fontId="13" fillId="0" borderId="0" xfId="1" applyFont="1"/>
    <xf numFmtId="0" fontId="16" fillId="0" borderId="0" xfId="0" applyFont="1"/>
    <xf numFmtId="168" fontId="9" fillId="3" borderId="3" xfId="1" applyNumberFormat="1" applyFont="1" applyFill="1" applyBorder="1"/>
    <xf numFmtId="168" fontId="9" fillId="0" borderId="0" xfId="1" applyNumberFormat="1" applyFont="1" applyFill="1" applyBorder="1"/>
    <xf numFmtId="168" fontId="12" fillId="0" borderId="0" xfId="1" applyNumberFormat="1" applyFont="1"/>
    <xf numFmtId="168" fontId="9" fillId="0" borderId="0" xfId="1" applyNumberFormat="1" applyFont="1"/>
    <xf numFmtId="168" fontId="10" fillId="0" borderId="0" xfId="0" applyNumberFormat="1" applyFont="1"/>
    <xf numFmtId="168" fontId="10" fillId="3" borderId="4" xfId="0" applyNumberFormat="1" applyFont="1" applyFill="1" applyBorder="1"/>
    <xf numFmtId="168" fontId="9" fillId="0" borderId="6" xfId="1" applyNumberFormat="1" applyFont="1" applyBorder="1"/>
    <xf numFmtId="168" fontId="13" fillId="3" borderId="3" xfId="1" applyNumberFormat="1" applyFont="1" applyFill="1" applyBorder="1"/>
    <xf numFmtId="168" fontId="9" fillId="0" borderId="0" xfId="1" applyNumberFormat="1" applyFont="1" applyBorder="1"/>
    <xf numFmtId="168" fontId="0" fillId="0" borderId="0" xfId="0" applyNumberFormat="1"/>
    <xf numFmtId="168" fontId="9" fillId="0" borderId="4" xfId="1" applyNumberFormat="1" applyFont="1" applyBorder="1"/>
    <xf numFmtId="168" fontId="3" fillId="0" borderId="0" xfId="1" applyNumberFormat="1"/>
    <xf numFmtId="168" fontId="9" fillId="0" borderId="5" xfId="1" applyNumberFormat="1" applyFont="1" applyFill="1" applyBorder="1"/>
    <xf numFmtId="168" fontId="12" fillId="0" borderId="0" xfId="1" applyNumberFormat="1" applyFont="1" applyFill="1" applyBorder="1"/>
    <xf numFmtId="168" fontId="10" fillId="0" borderId="0" xfId="0" applyNumberFormat="1" applyFont="1" applyBorder="1"/>
    <xf numFmtId="168" fontId="13" fillId="0" borderId="0" xfId="1" applyNumberFormat="1" applyFont="1" applyBorder="1"/>
    <xf numFmtId="168" fontId="13" fillId="0" borderId="0" xfId="1" applyNumberFormat="1" applyFont="1"/>
    <xf numFmtId="0" fontId="11" fillId="0" borderId="0" xfId="0" applyFont="1" applyFill="1" applyAlignment="1">
      <alignment horizontal="right" vertical="center"/>
    </xf>
    <xf numFmtId="166" fontId="3" fillId="0" borderId="0" xfId="1" applyNumberFormat="1" applyFont="1" applyFill="1" applyAlignment="1">
      <alignment horizontal="right"/>
    </xf>
    <xf numFmtId="168" fontId="13" fillId="0" borderId="0" xfId="1" applyNumberFormat="1" applyFont="1" applyFill="1" applyBorder="1"/>
    <xf numFmtId="0" fontId="0" fillId="0" borderId="0" xfId="0" applyFont="1"/>
    <xf numFmtId="168" fontId="9" fillId="0" borderId="4" xfId="1" applyNumberFormat="1" applyFont="1" applyFill="1" applyBorder="1"/>
    <xf numFmtId="0" fontId="17" fillId="6" borderId="0" xfId="0" applyFont="1" applyFill="1" applyAlignment="1">
      <alignment horizontal="center" vertical="center"/>
    </xf>
    <xf numFmtId="0" fontId="0" fillId="3" borderId="0" xfId="0" applyFill="1" applyAlignment="1">
      <alignment horizontal="center" vertical="center"/>
    </xf>
    <xf numFmtId="0" fontId="0" fillId="7" borderId="0" xfId="0" applyFill="1" applyAlignment="1">
      <alignment horizontal="center" vertical="center"/>
    </xf>
    <xf numFmtId="0" fontId="0" fillId="0" borderId="0" xfId="0"/>
    <xf numFmtId="0" fontId="0" fillId="0" borderId="0" xfId="0" applyAlignment="1">
      <alignment wrapText="1"/>
    </xf>
    <xf numFmtId="0" fontId="0" fillId="0" borderId="0" xfId="0"/>
    <xf numFmtId="0" fontId="0" fillId="5" borderId="0" xfId="0" applyFill="1" applyAlignment="1">
      <alignment horizontal="center" vertical="center"/>
    </xf>
    <xf numFmtId="0" fontId="0" fillId="3" borderId="0" xfId="0" applyFill="1" applyAlignment="1">
      <alignment horizontal="right" vertical="center"/>
    </xf>
    <xf numFmtId="0" fontId="0" fillId="2" borderId="0" xfId="0" applyFill="1" applyAlignment="1">
      <alignment vertical="center"/>
    </xf>
    <xf numFmtId="0" fontId="0" fillId="0" borderId="0" xfId="0" applyAlignment="1">
      <alignment wrapText="1"/>
    </xf>
    <xf numFmtId="0" fontId="0" fillId="0" borderId="0" xfId="0" applyBorder="1" applyAlignment="1">
      <alignment horizontal="left" vertical="top"/>
    </xf>
    <xf numFmtId="0" fontId="0" fillId="0" borderId="0" xfId="0" applyAlignment="1">
      <alignment vertical="center"/>
    </xf>
    <xf numFmtId="0" fontId="0" fillId="0" borderId="0" xfId="0"/>
    <xf numFmtId="0" fontId="0" fillId="0" borderId="0" xfId="0" applyFill="1" applyAlignment="1">
      <alignment vertical="center"/>
    </xf>
    <xf numFmtId="0" fontId="18" fillId="0" borderId="0" xfId="2" applyFill="1" applyAlignment="1">
      <alignment horizontal="left" vertical="center" wrapText="1"/>
    </xf>
    <xf numFmtId="0" fontId="0" fillId="9" borderId="0" xfId="0" applyFill="1"/>
    <xf numFmtId="0" fontId="0" fillId="9" borderId="0" xfId="0" applyFill="1" applyAlignment="1">
      <alignment horizontal="center"/>
    </xf>
    <xf numFmtId="164" fontId="0" fillId="9" borderId="7" xfId="0" applyNumberFormat="1" applyFill="1" applyBorder="1"/>
    <xf numFmtId="0" fontId="1" fillId="4" borderId="0" xfId="0" applyFont="1" applyFill="1" applyAlignment="1">
      <alignment horizontal="center"/>
    </xf>
    <xf numFmtId="0" fontId="0" fillId="0" borderId="0" xfId="0" applyBorder="1" applyAlignment="1">
      <alignment vertical="center"/>
    </xf>
    <xf numFmtId="0" fontId="3" fillId="0" borderId="0" xfId="1" applyFill="1"/>
    <xf numFmtId="166" fontId="3" fillId="0" borderId="0" xfId="1" applyNumberFormat="1" applyFill="1"/>
    <xf numFmtId="168" fontId="9" fillId="0" borderId="0" xfId="1" applyNumberFormat="1" applyFont="1" applyFill="1"/>
    <xf numFmtId="168" fontId="10" fillId="0" borderId="0" xfId="0" applyNumberFormat="1" applyFont="1" applyFill="1"/>
    <xf numFmtId="168" fontId="10" fillId="0" borderId="0" xfId="0" applyNumberFormat="1" applyFont="1" applyFill="1" applyBorder="1"/>
    <xf numFmtId="168" fontId="9" fillId="0" borderId="6" xfId="1" applyNumberFormat="1" applyFont="1" applyFill="1" applyBorder="1"/>
    <xf numFmtId="168" fontId="0" fillId="0" borderId="0" xfId="0" applyNumberFormat="1" applyFill="1"/>
    <xf numFmtId="168" fontId="13" fillId="0" borderId="0" xfId="1" applyNumberFormat="1" applyFont="1" applyFill="1"/>
    <xf numFmtId="166" fontId="9" fillId="0" borderId="6" xfId="1" applyNumberFormat="1" applyFont="1" applyFill="1" applyBorder="1"/>
    <xf numFmtId="0" fontId="3" fillId="0" borderId="0" xfId="1" applyFill="1" applyAlignment="1">
      <alignment horizontal="right"/>
    </xf>
    <xf numFmtId="0" fontId="0" fillId="7" borderId="0" xfId="0" applyFill="1"/>
    <xf numFmtId="0" fontId="0" fillId="7" borderId="0" xfId="0" applyFill="1" applyAlignment="1">
      <alignment horizontal="right" vertical="top"/>
    </xf>
    <xf numFmtId="0" fontId="18" fillId="7" borderId="0" xfId="2" applyFill="1" applyAlignment="1">
      <alignment horizontal="left" vertical="top"/>
    </xf>
    <xf numFmtId="0" fontId="18" fillId="5" borderId="0" xfId="2" applyFill="1" applyAlignment="1">
      <alignment vertical="center"/>
    </xf>
    <xf numFmtId="0" fontId="0" fillId="5" borderId="0" xfId="0" applyFill="1" applyAlignment="1">
      <alignment vertical="center"/>
    </xf>
    <xf numFmtId="0" fontId="0" fillId="0" borderId="0" xfId="0"/>
    <xf numFmtId="0" fontId="0" fillId="0" borderId="0" xfId="0" applyAlignment="1">
      <alignment vertical="center"/>
    </xf>
    <xf numFmtId="0" fontId="3" fillId="0" borderId="0" xfId="1" applyAlignment="1">
      <alignment vertical="top"/>
    </xf>
    <xf numFmtId="0" fontId="0" fillId="0" borderId="0" xfId="0" applyAlignment="1">
      <alignment vertical="top" wrapText="1"/>
    </xf>
    <xf numFmtId="0" fontId="3" fillId="0" borderId="0" xfId="1" applyBorder="1" applyAlignment="1">
      <alignment vertical="top"/>
    </xf>
    <xf numFmtId="0" fontId="4" fillId="0" borderId="0" xfId="1" applyFont="1" applyAlignment="1">
      <alignment vertical="top"/>
    </xf>
    <xf numFmtId="0" fontId="10" fillId="0" borderId="0" xfId="0" applyFont="1"/>
    <xf numFmtId="0" fontId="0" fillId="0" borderId="0" xfId="0"/>
    <xf numFmtId="0" fontId="0" fillId="0" borderId="4" xfId="0" applyBorder="1"/>
    <xf numFmtId="165" fontId="0" fillId="0" borderId="0" xfId="0" applyNumberFormat="1"/>
    <xf numFmtId="0" fontId="0" fillId="0" borderId="0" xfId="0" applyAlignment="1">
      <alignment wrapText="1"/>
    </xf>
    <xf numFmtId="0" fontId="0" fillId="0" borderId="0" xfId="0"/>
    <xf numFmtId="0" fontId="0" fillId="0" borderId="0" xfId="0" applyAlignment="1">
      <alignment horizontal="right"/>
    </xf>
    <xf numFmtId="0" fontId="0" fillId="0" borderId="0" xfId="0"/>
    <xf numFmtId="0" fontId="0" fillId="0" borderId="0" xfId="0" applyAlignment="1">
      <alignment horizontal="center"/>
    </xf>
    <xf numFmtId="0" fontId="0" fillId="0" borderId="0" xfId="0" applyFill="1" applyAlignment="1">
      <alignment horizontal="center" vertical="center" wrapText="1"/>
    </xf>
    <xf numFmtId="166" fontId="3" fillId="0" borderId="0" xfId="1" applyNumberFormat="1" applyAlignment="1">
      <alignment vertical="top"/>
    </xf>
    <xf numFmtId="166" fontId="7" fillId="0" borderId="0" xfId="1" applyNumberFormat="1" applyFont="1" applyAlignment="1">
      <alignment horizontal="center" vertical="top"/>
    </xf>
    <xf numFmtId="166" fontId="3" fillId="0" borderId="0" xfId="1" applyNumberFormat="1" applyAlignment="1">
      <alignment horizontal="center" vertical="top"/>
    </xf>
    <xf numFmtId="0" fontId="0" fillId="0" borderId="0" xfId="0"/>
    <xf numFmtId="0" fontId="4" fillId="9" borderId="0" xfId="0" applyFont="1" applyFill="1" applyBorder="1" applyAlignment="1">
      <alignment wrapText="1"/>
    </xf>
    <xf numFmtId="0" fontId="4" fillId="9" borderId="0" xfId="0" applyFont="1" applyFill="1" applyBorder="1" applyAlignment="1">
      <alignment horizontal="center" wrapText="1"/>
    </xf>
    <xf numFmtId="0" fontId="4" fillId="4" borderId="0" xfId="0" applyFont="1" applyFill="1" applyBorder="1" applyAlignment="1">
      <alignment horizontal="center" wrapText="1"/>
    </xf>
    <xf numFmtId="0" fontId="19" fillId="0" borderId="0" xfId="1" applyFont="1" applyAlignment="1">
      <alignment horizontal="right"/>
    </xf>
    <xf numFmtId="0" fontId="0" fillId="0" borderId="0" xfId="0"/>
    <xf numFmtId="0" fontId="0" fillId="0" borderId="0" xfId="0" applyAlignment="1">
      <alignment vertical="center"/>
    </xf>
    <xf numFmtId="0" fontId="0" fillId="0" borderId="0" xfId="0"/>
    <xf numFmtId="0" fontId="0" fillId="0" borderId="0" xfId="0" applyAlignment="1">
      <alignment horizontal="center"/>
    </xf>
    <xf numFmtId="0" fontId="8" fillId="0" borderId="6" xfId="0" applyFont="1" applyBorder="1" applyAlignment="1">
      <alignment vertical="top"/>
    </xf>
    <xf numFmtId="0" fontId="2" fillId="0" borderId="0" xfId="0" applyFont="1" applyAlignment="1">
      <alignment horizontal="center" vertical="center"/>
    </xf>
    <xf numFmtId="0" fontId="10" fillId="0" borderId="0" xfId="0" applyFont="1" applyAlignment="1">
      <alignment horizontal="right"/>
    </xf>
    <xf numFmtId="0" fontId="0" fillId="0" borderId="0" xfId="0" applyBorder="1" applyAlignment="1">
      <alignment horizontal="left" vertical="top"/>
    </xf>
    <xf numFmtId="0" fontId="0" fillId="0" borderId="0" xfId="0" applyAlignment="1">
      <alignment horizontal="left" vertical="top" wrapText="1"/>
    </xf>
    <xf numFmtId="0" fontId="0" fillId="0" borderId="0" xfId="0" applyAlignment="1">
      <alignment vertical="center" wrapText="1"/>
    </xf>
    <xf numFmtId="0" fontId="0" fillId="10" borderId="0" xfId="0" applyFill="1"/>
    <xf numFmtId="0" fontId="0" fillId="6" borderId="0" xfId="0" applyFill="1" applyAlignment="1">
      <alignment horizontal="right" vertical="center"/>
    </xf>
    <xf numFmtId="0" fontId="18" fillId="6" borderId="0" xfId="2" applyFill="1" applyAlignment="1">
      <alignment horizontal="left" vertical="center"/>
    </xf>
    <xf numFmtId="0" fontId="0" fillId="4" borderId="0" xfId="0" applyFill="1" applyAlignment="1">
      <alignment horizontal="right" vertical="center" wrapText="1"/>
    </xf>
    <xf numFmtId="0" fontId="18" fillId="4" borderId="0" xfId="2" applyFill="1"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0" xfId="0"/>
    <xf numFmtId="0" fontId="18" fillId="3" borderId="0" xfId="2" applyFill="1" applyAlignment="1">
      <alignment horizontal="left" vertical="center"/>
    </xf>
    <xf numFmtId="0" fontId="0" fillId="0" borderId="0" xfId="0" applyAlignment="1">
      <alignment horizontal="left" vertical="top" wrapText="1"/>
    </xf>
    <xf numFmtId="0" fontId="0" fillId="6" borderId="0" xfId="0" applyFill="1" applyAlignment="1">
      <alignment horizontal="center" vertical="center"/>
    </xf>
    <xf numFmtId="0" fontId="0" fillId="0" borderId="0" xfId="0" applyAlignment="1"/>
    <xf numFmtId="0" fontId="0" fillId="0" borderId="12" xfId="0" applyBorder="1" applyAlignment="1">
      <alignment vertical="center"/>
    </xf>
    <xf numFmtId="0" fontId="3" fillId="0" borderId="11" xfId="1" applyBorder="1" applyAlignment="1">
      <alignment vertical="center"/>
    </xf>
    <xf numFmtId="1" fontId="0" fillId="0" borderId="11" xfId="0" applyNumberFormat="1" applyBorder="1" applyAlignment="1">
      <alignment vertical="center"/>
    </xf>
    <xf numFmtId="0" fontId="0" fillId="0" borderId="21" xfId="0" applyBorder="1" applyAlignment="1">
      <alignment vertical="center"/>
    </xf>
    <xf numFmtId="0" fontId="0" fillId="0" borderId="0" xfId="0" applyFill="1" applyAlignment="1">
      <alignment horizontal="center"/>
    </xf>
    <xf numFmtId="0" fontId="0" fillId="0" borderId="0" xfId="0" applyFill="1" applyAlignment="1">
      <alignment vertical="top"/>
    </xf>
    <xf numFmtId="0" fontId="0" fillId="0" borderId="0" xfId="0" applyFill="1" applyAlignment="1">
      <alignment horizontal="left" vertical="top" wrapText="1"/>
    </xf>
    <xf numFmtId="0" fontId="10" fillId="0" borderId="0" xfId="0" applyFont="1" applyFill="1"/>
    <xf numFmtId="0" fontId="1" fillId="0" borderId="0" xfId="0" applyFont="1" applyFill="1" applyAlignment="1">
      <alignment vertical="center"/>
    </xf>
    <xf numFmtId="164" fontId="0" fillId="0" borderId="0" xfId="0" applyNumberFormat="1" applyFill="1" applyBorder="1" applyAlignment="1">
      <alignment horizontal="center" vertical="center"/>
    </xf>
    <xf numFmtId="164" fontId="0" fillId="0" borderId="0" xfId="0" applyNumberFormat="1" applyFill="1" applyBorder="1"/>
    <xf numFmtId="0" fontId="0" fillId="0" borderId="0" xfId="0" applyFill="1" applyBorder="1" applyAlignment="1">
      <alignment horizontal="left" vertical="top"/>
    </xf>
    <xf numFmtId="0" fontId="1" fillId="0" borderId="0" xfId="0" applyFont="1" applyAlignment="1">
      <alignment horizontal="center" vertical="center" wrapText="1"/>
    </xf>
    <xf numFmtId="0" fontId="1" fillId="0" borderId="0" xfId="0" applyFont="1" applyBorder="1" applyAlignment="1">
      <alignment horizontal="right" vertical="center"/>
    </xf>
    <xf numFmtId="164" fontId="1" fillId="0" borderId="0"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0" xfId="0" applyFill="1" applyAlignment="1">
      <alignment horizontal="center"/>
    </xf>
    <xf numFmtId="0" fontId="10" fillId="0" borderId="0" xfId="0" applyFont="1" applyFill="1" applyBorder="1"/>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10" fillId="0" borderId="1" xfId="0" applyFont="1" applyBorder="1" applyAlignment="1">
      <alignment vertical="center"/>
    </xf>
    <xf numFmtId="164" fontId="10" fillId="0" borderId="1" xfId="0" applyNumberFormat="1" applyFont="1" applyBorder="1" applyAlignment="1">
      <alignment horizontal="center" vertical="center"/>
    </xf>
    <xf numFmtId="164" fontId="10" fillId="3" borderId="2" xfId="0" applyNumberFormat="1" applyFont="1" applyFill="1" applyBorder="1"/>
    <xf numFmtId="0" fontId="8" fillId="0" borderId="6" xfId="0" applyFont="1" applyBorder="1" applyAlignment="1">
      <alignment horizontal="left" vertical="top"/>
    </xf>
    <xf numFmtId="0" fontId="0" fillId="0" borderId="24" xfId="0" applyBorder="1"/>
    <xf numFmtId="0" fontId="0" fillId="0" borderId="25" xfId="0" applyBorder="1"/>
    <xf numFmtId="0" fontId="0" fillId="0" borderId="26" xfId="0" applyBorder="1"/>
    <xf numFmtId="0" fontId="0" fillId="0" borderId="20" xfId="0" applyBorder="1"/>
    <xf numFmtId="0" fontId="0" fillId="0" borderId="0" xfId="0" applyBorder="1" applyAlignment="1">
      <alignment horizontal="center"/>
    </xf>
    <xf numFmtId="0" fontId="0" fillId="0" borderId="27" xfId="0" applyBorder="1"/>
    <xf numFmtId="0" fontId="8" fillId="0" borderId="5" xfId="0" applyFont="1" applyBorder="1" applyAlignment="1">
      <alignment vertical="top"/>
    </xf>
    <xf numFmtId="0" fontId="8" fillId="0" borderId="4" xfId="0" applyFont="1" applyBorder="1" applyAlignment="1">
      <alignment vertical="top"/>
    </xf>
    <xf numFmtId="0" fontId="0" fillId="0" borderId="5" xfId="0" applyBorder="1"/>
    <xf numFmtId="0" fontId="0" fillId="0" borderId="28" xfId="0" applyBorder="1"/>
    <xf numFmtId="0" fontId="10" fillId="0" borderId="0" xfId="0" applyFont="1" applyAlignment="1">
      <alignment horizontal="left" vertical="center"/>
    </xf>
    <xf numFmtId="0" fontId="2" fillId="0" borderId="0" xfId="0" applyFont="1" applyAlignment="1">
      <alignment horizontal="right" vertical="center"/>
    </xf>
    <xf numFmtId="0" fontId="0" fillId="0" borderId="0" xfId="0" applyFont="1" applyAlignment="1">
      <alignment horizontal="right"/>
    </xf>
    <xf numFmtId="0" fontId="22" fillId="0" borderId="0" xfId="0" applyFont="1" applyAlignment="1">
      <alignment horizontal="left"/>
    </xf>
    <xf numFmtId="0" fontId="20" fillId="0" borderId="0" xfId="0" applyFont="1" applyBorder="1"/>
    <xf numFmtId="0" fontId="0" fillId="0" borderId="0" xfId="0" applyBorder="1" applyAlignment="1">
      <alignment horizontal="center"/>
    </xf>
    <xf numFmtId="0" fontId="8" fillId="0" borderId="0" xfId="0" applyFont="1" applyBorder="1" applyAlignment="1">
      <alignment horizontal="left" vertical="top"/>
    </xf>
    <xf numFmtId="0" fontId="21" fillId="0" borderId="25" xfId="0" applyFont="1" applyBorder="1" applyAlignment="1">
      <alignment horizontal="left" wrapText="1"/>
    </xf>
    <xf numFmtId="16" fontId="0" fillId="0" borderId="0" xfId="0" applyNumberFormat="1"/>
    <xf numFmtId="0" fontId="20" fillId="0" borderId="0" xfId="0" applyFont="1" applyAlignment="1">
      <alignment horizontal="right"/>
    </xf>
    <xf numFmtId="0" fontId="0" fillId="0" borderId="0" xfId="0" applyFill="1" applyAlignment="1"/>
    <xf numFmtId="0" fontId="10" fillId="0" borderId="0" xfId="0" applyFont="1" applyFill="1" applyBorder="1" applyAlignment="1">
      <alignment horizontal="left"/>
    </xf>
    <xf numFmtId="167" fontId="0" fillId="11" borderId="20" xfId="0" applyNumberFormat="1" applyFill="1" applyBorder="1" applyAlignment="1">
      <alignment horizontal="center" vertical="center"/>
    </xf>
    <xf numFmtId="167" fontId="0" fillId="11" borderId="7"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top"/>
    </xf>
    <xf numFmtId="164" fontId="10" fillId="0" borderId="0" xfId="0" applyNumberFormat="1" applyFont="1" applyFill="1" applyBorder="1"/>
    <xf numFmtId="0" fontId="0" fillId="0" borderId="22" xfId="0" applyBorder="1" applyAlignment="1">
      <alignment vertical="center" wrapText="1"/>
    </xf>
    <xf numFmtId="0" fontId="1" fillId="0" borderId="4" xfId="0" applyFont="1" applyBorder="1" applyAlignment="1">
      <alignment horizontal="center" vertical="center"/>
    </xf>
    <xf numFmtId="164" fontId="1" fillId="0" borderId="0" xfId="0" applyNumberFormat="1" applyFont="1" applyFill="1" applyBorder="1" applyAlignment="1">
      <alignment horizontal="center" vertical="center" wrapText="1"/>
    </xf>
    <xf numFmtId="0" fontId="0" fillId="0" borderId="5" xfId="0" applyBorder="1" applyAlignment="1">
      <alignment vertical="center" wrapText="1"/>
    </xf>
    <xf numFmtId="0" fontId="0" fillId="0" borderId="23" xfId="0" applyBorder="1" applyAlignment="1">
      <alignment vertical="center" wrapText="1"/>
    </xf>
    <xf numFmtId="15" fontId="0" fillId="0" borderId="1" xfId="0" applyNumberFormat="1" applyBorder="1" applyAlignment="1">
      <alignment horizontal="center" vertical="center" wrapText="1"/>
    </xf>
    <xf numFmtId="0" fontId="10" fillId="11" borderId="1" xfId="0" applyFont="1" applyFill="1" applyBorder="1" applyAlignment="1">
      <alignment vertical="center"/>
    </xf>
    <xf numFmtId="0" fontId="1" fillId="11" borderId="0" xfId="0" applyFont="1" applyFill="1" applyAlignment="1">
      <alignment horizontal="center" vertical="center" wrapText="1"/>
    </xf>
    <xf numFmtId="0" fontId="10" fillId="11" borderId="1" xfId="0" applyFont="1" applyFill="1" applyBorder="1" applyAlignment="1">
      <alignment horizontal="center" vertical="center"/>
    </xf>
    <xf numFmtId="0" fontId="0" fillId="0" borderId="0" xfId="0"/>
    <xf numFmtId="0" fontId="17" fillId="4" borderId="0" xfId="0" applyFont="1" applyFill="1" applyAlignment="1">
      <alignment horizontal="center" vertical="center"/>
    </xf>
    <xf numFmtId="0" fontId="0" fillId="12" borderId="0" xfId="0" applyFill="1" applyAlignment="1">
      <alignment horizontal="center" vertical="center"/>
    </xf>
    <xf numFmtId="0" fontId="0" fillId="6" borderId="0" xfId="0" applyFill="1" applyAlignment="1">
      <alignment horizontal="left" vertical="center"/>
    </xf>
    <xf numFmtId="0" fontId="0" fillId="12" borderId="0" xfId="0" applyFill="1" applyAlignment="1">
      <alignment horizontal="right" vertical="center" wrapText="1"/>
    </xf>
    <xf numFmtId="0" fontId="18" fillId="12" borderId="0" xfId="2" applyFill="1" applyAlignment="1">
      <alignment horizontal="left" vertical="center"/>
    </xf>
    <xf numFmtId="0" fontId="0" fillId="3" borderId="0" xfId="0" applyFill="1" applyAlignment="1">
      <alignment horizontal="left" vertical="center"/>
    </xf>
    <xf numFmtId="0" fontId="20" fillId="0" borderId="29" xfId="0" applyFont="1" applyBorder="1" applyAlignment="1">
      <alignment horizontal="left" vertical="center"/>
    </xf>
    <xf numFmtId="0" fontId="20" fillId="0" borderId="0" xfId="0" applyFont="1" applyBorder="1" applyAlignment="1">
      <alignment horizontal="left" vertical="center"/>
    </xf>
    <xf numFmtId="0" fontId="24" fillId="0" borderId="29" xfId="2" applyFont="1" applyBorder="1" applyAlignment="1">
      <alignment horizontal="left" vertical="center"/>
    </xf>
    <xf numFmtId="0" fontId="0" fillId="3" borderId="0" xfId="0" applyFill="1" applyAlignment="1">
      <alignment vertical="center"/>
    </xf>
    <xf numFmtId="0" fontId="0" fillId="6" borderId="0" xfId="0" applyFill="1" applyAlignment="1">
      <alignment horizontal="left" vertical="center" wrapText="1"/>
    </xf>
    <xf numFmtId="0" fontId="0" fillId="4" borderId="0" xfId="0" applyFont="1" applyFill="1" applyAlignment="1">
      <alignment horizontal="center" vertical="center" wrapText="1"/>
    </xf>
    <xf numFmtId="0" fontId="0" fillId="7" borderId="0" xfId="0" applyFill="1" applyAlignment="1">
      <alignment horizontal="left" vertical="center"/>
    </xf>
    <xf numFmtId="0" fontId="0" fillId="4" borderId="0" xfId="0" applyFill="1" applyAlignment="1">
      <alignment horizontal="left" vertical="center" wrapText="1"/>
    </xf>
    <xf numFmtId="0" fontId="0" fillId="13" borderId="0" xfId="0" applyFill="1"/>
    <xf numFmtId="0" fontId="0" fillId="0" borderId="0" xfId="0" applyAlignment="1">
      <alignment horizontal="left" vertical="center" wrapText="1"/>
    </xf>
    <xf numFmtId="169" fontId="9" fillId="0" borderId="0" xfId="1" applyNumberFormat="1" applyFont="1" applyFill="1" applyBorder="1"/>
    <xf numFmtId="169" fontId="12" fillId="0" borderId="0" xfId="1" applyNumberFormat="1" applyFont="1"/>
    <xf numFmtId="169" fontId="9" fillId="0" borderId="0" xfId="1" applyNumberFormat="1" applyFont="1"/>
    <xf numFmtId="169" fontId="0" fillId="0" borderId="0" xfId="0" applyNumberFormat="1"/>
    <xf numFmtId="169" fontId="9" fillId="0" borderId="4" xfId="1" applyNumberFormat="1" applyFont="1" applyFill="1" applyBorder="1"/>
    <xf numFmtId="169" fontId="12" fillId="0" borderId="6" xfId="1" applyNumberFormat="1" applyFont="1" applyFill="1" applyBorder="1"/>
    <xf numFmtId="169" fontId="12" fillId="0" borderId="0" xfId="1" applyNumberFormat="1" applyFont="1" applyFill="1" applyBorder="1"/>
    <xf numFmtId="169" fontId="12" fillId="0" borderId="4" xfId="1" applyNumberFormat="1" applyFont="1" applyFill="1" applyBorder="1"/>
    <xf numFmtId="169" fontId="10" fillId="0" borderId="1" xfId="0" applyNumberFormat="1" applyFont="1" applyBorder="1" applyAlignment="1">
      <alignment horizontal="center" vertical="center"/>
    </xf>
    <xf numFmtId="169" fontId="10" fillId="3" borderId="2" xfId="0" applyNumberFormat="1" applyFont="1" applyFill="1" applyBorder="1"/>
    <xf numFmtId="0" fontId="11" fillId="13" borderId="0" xfId="0" applyFont="1" applyFill="1" applyAlignment="1">
      <alignment horizontal="right" vertical="center"/>
    </xf>
    <xf numFmtId="169" fontId="9" fillId="13" borderId="4" xfId="1" applyNumberFormat="1" applyFont="1" applyFill="1" applyBorder="1"/>
    <xf numFmtId="169" fontId="9" fillId="13" borderId="3" xfId="1" applyNumberFormat="1" applyFont="1" applyFill="1" applyBorder="1"/>
    <xf numFmtId="169" fontId="9" fillId="13" borderId="2" xfId="1" applyNumberFormat="1" applyFont="1" applyFill="1" applyBorder="1"/>
    <xf numFmtId="169" fontId="9" fillId="10" borderId="4" xfId="1" applyNumberFormat="1" applyFont="1" applyFill="1" applyBorder="1"/>
    <xf numFmtId="0" fontId="0" fillId="0" borderId="0" xfId="0" applyAlignment="1">
      <alignment horizontal="right" vertical="top"/>
    </xf>
    <xf numFmtId="0" fontId="0" fillId="0" borderId="0" xfId="0" applyAlignment="1">
      <alignment horizontal="right" vertical="top" wrapText="1"/>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Font="1" applyFill="1" applyBorder="1" applyAlignment="1">
      <alignment horizontal="right"/>
    </xf>
    <xf numFmtId="0" fontId="20" fillId="0" borderId="1" xfId="0" applyFont="1" applyBorder="1" applyAlignment="1">
      <alignment horizontal="center" vertical="center"/>
    </xf>
    <xf numFmtId="0" fontId="0" fillId="0" borderId="0" xfId="0"/>
    <xf numFmtId="0" fontId="0" fillId="14" borderId="0" xfId="0" applyFill="1"/>
    <xf numFmtId="0" fontId="23" fillId="14" borderId="0" xfId="0" applyFont="1" applyFill="1" applyBorder="1" applyAlignment="1">
      <alignment wrapText="1"/>
    </xf>
    <xf numFmtId="0" fontId="0" fillId="14" borderId="12" xfId="0" applyFill="1" applyBorder="1" applyAlignment="1">
      <alignment horizontal="center" vertical="center"/>
    </xf>
    <xf numFmtId="0" fontId="0" fillId="11" borderId="0" xfId="0" applyFill="1" applyAlignment="1">
      <alignment horizontal="right" vertical="top"/>
    </xf>
    <xf numFmtId="0" fontId="0" fillId="0" borderId="0" xfId="0" applyAlignment="1">
      <alignment horizontal="left" vertical="top"/>
    </xf>
    <xf numFmtId="169" fontId="10" fillId="0" borderId="0" xfId="0" applyNumberFormat="1" applyFont="1"/>
    <xf numFmtId="169" fontId="10" fillId="13" borderId="4" xfId="0" applyNumberFormat="1" applyFont="1" applyFill="1" applyBorder="1"/>
    <xf numFmtId="169" fontId="9" fillId="0" borderId="6" xfId="1" applyNumberFormat="1" applyFont="1" applyBorder="1"/>
    <xf numFmtId="169" fontId="13" fillId="13" borderId="3" xfId="1" applyNumberFormat="1" applyFont="1" applyFill="1" applyBorder="1"/>
    <xf numFmtId="169" fontId="9" fillId="0" borderId="0" xfId="1" applyNumberFormat="1" applyFont="1" applyBorder="1"/>
    <xf numFmtId="169" fontId="13" fillId="0" borderId="0" xfId="1" applyNumberFormat="1" applyFont="1" applyBorder="1"/>
    <xf numFmtId="169" fontId="13" fillId="0" borderId="0" xfId="1" applyNumberFormat="1" applyFont="1"/>
    <xf numFmtId="169" fontId="3" fillId="0" borderId="0" xfId="1" applyNumberFormat="1" applyFont="1"/>
    <xf numFmtId="169" fontId="3" fillId="0" borderId="0" xfId="1" applyNumberFormat="1" applyFont="1" applyAlignment="1">
      <alignment horizontal="right"/>
    </xf>
    <xf numFmtId="169" fontId="3" fillId="0" borderId="0" xfId="1" applyNumberFormat="1" applyFont="1" applyBorder="1"/>
    <xf numFmtId="169" fontId="3" fillId="0" borderId="0" xfId="1" applyNumberFormat="1" applyFont="1" applyFill="1" applyBorder="1"/>
    <xf numFmtId="169" fontId="3" fillId="0" borderId="0" xfId="1" applyNumberFormat="1" applyFont="1" applyFill="1" applyBorder="1" applyAlignment="1">
      <alignment horizontal="right"/>
    </xf>
    <xf numFmtId="169" fontId="19" fillId="0" borderId="0" xfId="1" applyNumberFormat="1" applyFont="1" applyAlignment="1">
      <alignment horizontal="right"/>
    </xf>
    <xf numFmtId="169" fontId="9" fillId="0" borderId="0" xfId="1" applyNumberFormat="1" applyFont="1" applyFill="1"/>
    <xf numFmtId="169" fontId="0" fillId="0" borderId="0" xfId="0" applyNumberFormat="1" applyAlignment="1">
      <alignment horizontal="right"/>
    </xf>
    <xf numFmtId="169" fontId="0" fillId="0" borderId="0" xfId="0" applyNumberFormat="1" applyFill="1"/>
    <xf numFmtId="169" fontId="9" fillId="3" borderId="4" xfId="1" applyNumberFormat="1" applyFont="1" applyFill="1" applyBorder="1"/>
    <xf numFmtId="169" fontId="13" fillId="3" borderId="3" xfId="1" applyNumberFormat="1" applyFont="1" applyFill="1" applyBorder="1"/>
    <xf numFmtId="169" fontId="10" fillId="3" borderId="4" xfId="0" applyNumberFormat="1" applyFont="1" applyFill="1" applyBorder="1"/>
    <xf numFmtId="169" fontId="13" fillId="0" borderId="0" xfId="1" applyNumberFormat="1" applyFont="1" applyFill="1" applyBorder="1"/>
    <xf numFmtId="169" fontId="3" fillId="0" borderId="0" xfId="1" applyNumberFormat="1"/>
    <xf numFmtId="169" fontId="9" fillId="3" borderId="3" xfId="1" applyNumberFormat="1" applyFont="1" applyFill="1" applyBorder="1"/>
    <xf numFmtId="169" fontId="9" fillId="0" borderId="4" xfId="1" applyNumberFormat="1" applyFont="1" applyBorder="1"/>
    <xf numFmtId="0" fontId="0" fillId="14" borderId="16" xfId="0" applyFill="1" applyBorder="1" applyAlignment="1">
      <alignment horizontal="center" vertical="center"/>
    </xf>
    <xf numFmtId="0" fontId="0" fillId="0" borderId="11" xfId="0" applyFill="1" applyBorder="1" applyAlignment="1">
      <alignment vertical="center"/>
    </xf>
    <xf numFmtId="167" fontId="0" fillId="0" borderId="21" xfId="0" applyNumberFormat="1" applyBorder="1" applyAlignment="1">
      <alignment vertical="center"/>
    </xf>
    <xf numFmtId="165" fontId="0" fillId="0" borderId="33" xfId="0" applyNumberFormat="1" applyFill="1" applyBorder="1" applyAlignment="1">
      <alignment vertical="center"/>
    </xf>
    <xf numFmtId="165" fontId="0" fillId="0" borderId="33" xfId="0" applyNumberFormat="1" applyBorder="1" applyAlignment="1">
      <alignment vertical="center"/>
    </xf>
    <xf numFmtId="0" fontId="0" fillId="2" borderId="0" xfId="0" applyFill="1" applyAlignment="1">
      <alignment vertical="center" wrapText="1"/>
    </xf>
    <xf numFmtId="0" fontId="0" fillId="0" borderId="0" xfId="0" applyAlignment="1">
      <alignment vertical="center"/>
    </xf>
    <xf numFmtId="0" fontId="0" fillId="0" borderId="0" xfId="0"/>
    <xf numFmtId="0" fontId="1" fillId="0" borderId="0" xfId="0" applyFont="1" applyAlignment="1">
      <alignment vertical="center"/>
    </xf>
    <xf numFmtId="0" fontId="0" fillId="0" borderId="0" xfId="0" applyAlignment="1">
      <alignment horizontal="left" vertical="top" wrapText="1"/>
    </xf>
    <xf numFmtId="0" fontId="24" fillId="0" borderId="0" xfId="2" applyFont="1" applyBorder="1" applyAlignment="1">
      <alignment horizontal="left" vertical="center"/>
    </xf>
    <xf numFmtId="0" fontId="0" fillId="0" borderId="16" xfId="0" applyBorder="1" applyAlignment="1">
      <alignment vertical="center"/>
    </xf>
    <xf numFmtId="165" fontId="0" fillId="0" borderId="1" xfId="0" applyNumberFormat="1" applyBorder="1" applyAlignment="1">
      <alignment vertical="center"/>
    </xf>
    <xf numFmtId="164" fontId="10" fillId="0" borderId="0" xfId="0" applyNumberFormat="1" applyFont="1" applyBorder="1" applyAlignment="1">
      <alignment horizontal="center" vertical="center"/>
    </xf>
    <xf numFmtId="165" fontId="0" fillId="0" borderId="8" xfId="0" applyNumberFormat="1" applyBorder="1" applyAlignment="1">
      <alignment vertical="center"/>
    </xf>
    <xf numFmtId="0" fontId="0" fillId="0" borderId="11" xfId="0" applyBorder="1" applyAlignment="1">
      <alignment vertical="center"/>
    </xf>
    <xf numFmtId="0" fontId="7" fillId="0" borderId="0" xfId="1" applyFont="1"/>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0" fillId="0" borderId="37" xfId="0" applyFont="1" applyBorder="1" applyAlignment="1">
      <alignment horizontal="right" vertical="center"/>
    </xf>
    <xf numFmtId="0" fontId="0" fillId="0" borderId="38" xfId="0" applyBorder="1" applyAlignment="1">
      <alignment vertical="center"/>
    </xf>
    <xf numFmtId="0" fontId="20" fillId="0" borderId="37" xfId="0" applyFont="1" applyBorder="1" applyAlignment="1">
      <alignment horizontal="right" vertical="center" wrapText="1"/>
    </xf>
    <xf numFmtId="0" fontId="0" fillId="0" borderId="37" xfId="0" applyBorder="1" applyAlignment="1">
      <alignment vertical="center"/>
    </xf>
    <xf numFmtId="0" fontId="0" fillId="0" borderId="37" xfId="0" applyBorder="1" applyAlignment="1">
      <alignment horizontal="right" vertical="center"/>
    </xf>
    <xf numFmtId="0" fontId="0" fillId="13" borderId="0" xfId="0" applyFill="1" applyBorder="1" applyAlignment="1">
      <alignment vertical="center"/>
    </xf>
    <xf numFmtId="0" fontId="0" fillId="0" borderId="39" xfId="0" applyBorder="1"/>
    <xf numFmtId="0" fontId="0" fillId="0" borderId="40" xfId="0" applyBorder="1"/>
    <xf numFmtId="0" fontId="0" fillId="0" borderId="41" xfId="0" applyBorder="1"/>
    <xf numFmtId="0" fontId="0" fillId="7" borderId="0" xfId="0" applyFill="1" applyAlignment="1">
      <alignment horizontal="center" vertical="center" wrapText="1"/>
    </xf>
    <xf numFmtId="0" fontId="0" fillId="5" borderId="0" xfId="0" applyFill="1" applyAlignment="1">
      <alignment horizontal="right" vertical="center"/>
    </xf>
    <xf numFmtId="0" fontId="0" fillId="7" borderId="0" xfId="0" applyFill="1" applyAlignment="1">
      <alignment horizontal="center" vertical="center"/>
    </xf>
    <xf numFmtId="0" fontId="18" fillId="7" borderId="0" xfId="2" applyFill="1" applyAlignment="1">
      <alignment horizontal="left" vertical="top"/>
    </xf>
    <xf numFmtId="0" fontId="0" fillId="6" borderId="0" xfId="0" applyFill="1" applyAlignment="1">
      <alignment horizontal="right" vertical="center"/>
    </xf>
    <xf numFmtId="0" fontId="18" fillId="6" borderId="0" xfId="2" applyFill="1" applyAlignment="1">
      <alignment horizontal="left" vertical="center"/>
    </xf>
    <xf numFmtId="0" fontId="17" fillId="4" borderId="0" xfId="0" applyFont="1" applyFill="1" applyAlignment="1">
      <alignment horizontal="center" vertical="center"/>
    </xf>
    <xf numFmtId="0" fontId="0" fillId="4" borderId="0" xfId="0" applyFill="1" applyAlignment="1">
      <alignment horizontal="right" vertical="center" wrapText="1"/>
    </xf>
    <xf numFmtId="0" fontId="18" fillId="4" borderId="0" xfId="2" applyFill="1" applyAlignment="1">
      <alignment horizontal="left" vertical="center" wrapText="1"/>
    </xf>
    <xf numFmtId="0" fontId="0" fillId="4" borderId="0" xfId="0" applyFill="1" applyAlignment="1">
      <alignment horizontal="center" vertical="top" wrapText="1"/>
    </xf>
    <xf numFmtId="0" fontId="0" fillId="0" borderId="0" xfId="0" applyAlignment="1">
      <alignment horizontal="left" wrapText="1"/>
    </xf>
    <xf numFmtId="0" fontId="2" fillId="0" borderId="0" xfId="0" applyFont="1" applyAlignment="1">
      <alignment horizontal="center" vertical="center"/>
    </xf>
    <xf numFmtId="0" fontId="10" fillId="0" borderId="0" xfId="0" applyFont="1" applyAlignment="1">
      <alignment horizontal="right"/>
    </xf>
    <xf numFmtId="0" fontId="10" fillId="0" borderId="0" xfId="0" applyFont="1" applyAlignment="1">
      <alignment horizontal="center" shrinkToFit="1"/>
    </xf>
    <xf numFmtId="0" fontId="8" fillId="0" borderId="6" xfId="0" applyFont="1" applyBorder="1" applyAlignment="1">
      <alignment vertical="top"/>
    </xf>
    <xf numFmtId="0" fontId="10" fillId="0" borderId="0" xfId="0" applyFont="1" applyAlignment="1">
      <alignment shrinkToFit="1"/>
    </xf>
    <xf numFmtId="0" fontId="0" fillId="0" borderId="0" xfId="0" applyAlignment="1">
      <alignment wrapText="1"/>
    </xf>
    <xf numFmtId="0" fontId="0" fillId="0" borderId="10" xfId="0" applyBorder="1" applyAlignment="1">
      <alignment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0" xfId="0" applyBorder="1" applyAlignment="1">
      <alignment horizontal="left" vertical="top"/>
    </xf>
    <xf numFmtId="0" fontId="0" fillId="0" borderId="19" xfId="0" applyBorder="1" applyAlignment="1">
      <alignment horizontal="left" vertical="top"/>
    </xf>
    <xf numFmtId="0" fontId="0" fillId="0" borderId="0" xfId="0" applyAlignment="1">
      <alignment vertical="center"/>
    </xf>
    <xf numFmtId="0" fontId="10" fillId="3" borderId="0" xfId="0" applyFont="1" applyFill="1" applyBorder="1" applyAlignment="1">
      <alignment horizontal="left" wrapText="1"/>
    </xf>
    <xf numFmtId="0" fontId="8" fillId="0" borderId="0" xfId="0" applyFont="1" applyAlignment="1">
      <alignment horizontal="center" wrapText="1"/>
    </xf>
    <xf numFmtId="0" fontId="0" fillId="0" borderId="0" xfId="0"/>
    <xf numFmtId="0" fontId="0" fillId="0" borderId="0" xfId="0" applyAlignment="1">
      <alignment horizontal="center"/>
    </xf>
    <xf numFmtId="0" fontId="11" fillId="0" borderId="0" xfId="0" applyFont="1" applyFill="1" applyAlignment="1">
      <alignment horizontal="right" vertical="center"/>
    </xf>
    <xf numFmtId="0" fontId="0" fillId="0" borderId="0" xfId="0" applyFont="1" applyAlignment="1">
      <alignment horizontal="right" wrapText="1"/>
    </xf>
    <xf numFmtId="0" fontId="0" fillId="2" borderId="0" xfId="0" applyFill="1" applyAlignment="1">
      <alignment horizontal="center" vertical="center"/>
    </xf>
    <xf numFmtId="0" fontId="0" fillId="0" borderId="0" xfId="0" applyAlignment="1">
      <alignment horizontal="center" vertical="center" wrapText="1"/>
    </xf>
    <xf numFmtId="0" fontId="27" fillId="0" borderId="0" xfId="0" applyFont="1" applyAlignment="1">
      <alignment horizontal="center" wrapText="1"/>
    </xf>
    <xf numFmtId="0" fontId="0" fillId="2" borderId="0" xfId="0" applyFill="1" applyAlignment="1">
      <alignment horizontal="center" vertical="center" wrapText="1"/>
    </xf>
    <xf numFmtId="0" fontId="14" fillId="9" borderId="0" xfId="0" applyFont="1" applyFill="1" applyAlignment="1">
      <alignment horizontal="center"/>
    </xf>
    <xf numFmtId="0" fontId="0" fillId="0" borderId="30" xfId="0"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right" vertical="center" wrapText="1"/>
    </xf>
    <xf numFmtId="167" fontId="0" fillId="4" borderId="0" xfId="0" applyNumberFormat="1" applyFill="1" applyAlignment="1">
      <alignment horizontal="center" vertical="center" wrapText="1"/>
    </xf>
    <xf numFmtId="0" fontId="0" fillId="9" borderId="0" xfId="0" applyFill="1" applyAlignment="1">
      <alignment horizontal="center" vertical="center" wrapText="1"/>
    </xf>
    <xf numFmtId="0" fontId="0" fillId="0" borderId="0" xfId="0" applyFill="1" applyAlignment="1">
      <alignment horizontal="left" vertical="center" wrapText="1"/>
    </xf>
    <xf numFmtId="0" fontId="0" fillId="14" borderId="0" xfId="0" applyFill="1" applyAlignment="1">
      <alignment horizontal="center" vertical="center" wrapText="1"/>
    </xf>
    <xf numFmtId="0" fontId="0" fillId="9" borderId="0" xfId="0" applyFill="1" applyAlignment="1">
      <alignment horizontal="center"/>
    </xf>
    <xf numFmtId="0" fontId="0" fillId="9" borderId="0" xfId="0" applyFill="1" applyAlignment="1">
      <alignment horizontal="center" vertical="center"/>
    </xf>
    <xf numFmtId="0" fontId="0" fillId="8" borderId="0" xfId="0" applyFill="1" applyAlignment="1">
      <alignment horizontal="center" vertical="center" wrapText="1"/>
    </xf>
    <xf numFmtId="0" fontId="0" fillId="8" borderId="0" xfId="0" applyFill="1" applyAlignment="1">
      <alignment horizontal="center" vertical="center"/>
    </xf>
    <xf numFmtId="0" fontId="0" fillId="13" borderId="0" xfId="0" applyFill="1" applyAlignment="1">
      <alignment horizontal="center" vertical="center" wrapText="1"/>
    </xf>
    <xf numFmtId="0" fontId="0" fillId="0" borderId="0" xfId="0" applyFont="1" applyFill="1" applyBorder="1" applyAlignment="1">
      <alignment horizontal="center"/>
    </xf>
    <xf numFmtId="0" fontId="2" fillId="0" borderId="0" xfId="0" applyFont="1" applyAlignment="1">
      <alignment horizontal="center"/>
    </xf>
    <xf numFmtId="0" fontId="10" fillId="0" borderId="0" xfId="0" applyFont="1" applyFill="1" applyAlignment="1">
      <alignment horizontal="center"/>
    </xf>
    <xf numFmtId="0" fontId="10" fillId="0" borderId="6" xfId="0" applyFont="1" applyBorder="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20" fillId="0" borderId="1" xfId="0" applyFont="1" applyBorder="1" applyAlignment="1">
      <alignment horizontal="center" vertical="center"/>
    </xf>
    <xf numFmtId="0" fontId="0" fillId="8" borderId="0" xfId="0" applyFill="1" applyBorder="1" applyAlignment="1">
      <alignment horizontal="center" vertical="center" wrapText="1"/>
    </xf>
    <xf numFmtId="0" fontId="0" fillId="8" borderId="0" xfId="0" applyFill="1" applyBorder="1" applyAlignment="1">
      <alignment horizontal="center" vertical="center"/>
    </xf>
    <xf numFmtId="169" fontId="10" fillId="3" borderId="2" xfId="0" applyNumberFormat="1" applyFont="1" applyFill="1" applyBorder="1"/>
    <xf numFmtId="0" fontId="1" fillId="0" borderId="4" xfId="0" applyFont="1" applyBorder="1" applyAlignment="1">
      <alignment horizontal="center" vertical="center"/>
    </xf>
    <xf numFmtId="169" fontId="10" fillId="0" borderId="22" xfId="0" applyNumberFormat="1" applyFont="1" applyBorder="1" applyAlignment="1">
      <alignment horizontal="center" vertical="center"/>
    </xf>
    <xf numFmtId="169" fontId="10" fillId="0" borderId="23" xfId="0" applyNumberFormat="1" applyFont="1" applyBorder="1" applyAlignment="1">
      <alignment horizontal="center" vertical="center"/>
    </xf>
    <xf numFmtId="0" fontId="1" fillId="0" borderId="0" xfId="0" applyFont="1" applyAlignment="1">
      <alignment vertic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164" fontId="1" fillId="0" borderId="4" xfId="0" applyNumberFormat="1" applyFont="1" applyFill="1" applyBorder="1" applyAlignment="1">
      <alignment horizontal="center" vertical="center"/>
    </xf>
    <xf numFmtId="0" fontId="0" fillId="0" borderId="0" xfId="0" applyFont="1" applyAlignment="1">
      <alignment horizontal="right"/>
    </xf>
    <xf numFmtId="0" fontId="0" fillId="13" borderId="0" xfId="0" applyFill="1" applyAlignment="1">
      <alignment horizontal="center" vertical="center"/>
    </xf>
    <xf numFmtId="0" fontId="21" fillId="0" borderId="6" xfId="0" applyFont="1" applyBorder="1" applyAlignment="1">
      <alignment horizontal="center" wrapText="1"/>
    </xf>
    <xf numFmtId="0" fontId="0" fillId="0" borderId="0" xfId="0" applyBorder="1" applyAlignment="1">
      <alignment wrapText="1"/>
    </xf>
    <xf numFmtId="0" fontId="20" fillId="0" borderId="0" xfId="0" applyFont="1" applyBorder="1"/>
    <xf numFmtId="0" fontId="0" fillId="0" borderId="4" xfId="0" applyBorder="1" applyAlignment="1">
      <alignment horizontal="center"/>
    </xf>
    <xf numFmtId="0" fontId="20" fillId="0" borderId="4" xfId="0" applyFont="1" applyBorder="1" applyAlignment="1">
      <alignment horizontal="center"/>
    </xf>
    <xf numFmtId="0" fontId="0" fillId="6" borderId="0" xfId="0" applyFill="1" applyAlignment="1">
      <alignment horizontal="center" vertical="center" wrapText="1"/>
    </xf>
    <xf numFmtId="0" fontId="0" fillId="6" borderId="0" xfId="0" applyFill="1" applyAlignment="1">
      <alignment horizontal="center" vertical="center"/>
    </xf>
    <xf numFmtId="0" fontId="0" fillId="0" borderId="4" xfId="0" applyBorder="1"/>
    <xf numFmtId="0" fontId="21" fillId="0" borderId="6" xfId="0" applyFont="1" applyBorder="1" applyAlignment="1">
      <alignment horizontal="left" wrapText="1"/>
    </xf>
    <xf numFmtId="0" fontId="10" fillId="0" borderId="0" xfId="0" applyFont="1"/>
    <xf numFmtId="0" fontId="0" fillId="14" borderId="0" xfId="0" applyFill="1" applyAlignment="1">
      <alignment horizontal="center" vertical="center"/>
    </xf>
    <xf numFmtId="0" fontId="0" fillId="0" borderId="0" xfId="0" applyBorder="1" applyAlignment="1">
      <alignment horizont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top"/>
    </xf>
    <xf numFmtId="0" fontId="11" fillId="3" borderId="0" xfId="0" applyFont="1" applyFill="1" applyAlignment="1">
      <alignment horizontal="right" vertical="center"/>
    </xf>
    <xf numFmtId="0" fontId="0" fillId="4" borderId="0" xfId="0" applyFill="1" applyAlignment="1">
      <alignment horizontal="center" vertical="center" wrapText="1"/>
    </xf>
  </cellXfs>
  <cellStyles count="3">
    <cellStyle name="Hyperlink" xfId="2" builtinId="8"/>
    <cellStyle name="Normal" xfId="0" builtinId="0"/>
    <cellStyle name="Normal 2" xfId="1" xr:uid="{00A70BFC-2E08-4627-A9DF-A0C75870E292}"/>
  </cellStyles>
  <dxfs count="22">
    <dxf>
      <numFmt numFmtId="164" formatCode="_-&quot;$&quot;* #,##0.00_-;\-&quot;$&quot;* #,##0.00_-;_-&quot;$&quot;* &quot;-&quot;??_-;_-@_-"/>
      <fill>
        <patternFill patternType="solid">
          <fgColor indexed="64"/>
          <bgColor theme="0" tint="-0.14999847407452621"/>
        </patternFill>
      </fill>
      <border diagonalUp="0" diagonalDown="0" outline="0">
        <left style="thin">
          <color indexed="64"/>
        </left>
        <right style="thin">
          <color indexed="64"/>
        </right>
        <top/>
        <bottom/>
      </border>
    </dxf>
    <dxf>
      <numFmt numFmtId="165" formatCode="_-* #,##0.00_-;\-* #,##0.00_-;_-*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dxf>
    <dxf>
      <numFmt numFmtId="167" formatCode="[$-1009]d/mmm/yy;@"/>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tint="-0.14999847407452621"/>
        </patternFill>
      </fill>
    </dxf>
    <dxf>
      <numFmt numFmtId="1" formatCode="0"/>
      <alignment vertical="center" textRotation="0" wrapText="0" indent="0" justifyLastLine="0" shrinkToFit="0" readingOrder="0"/>
      <border diagonalUp="0" diagonalDown="0" outline="0">
        <left style="hair">
          <color indexed="64"/>
        </left>
        <right style="thin">
          <color indexed="64"/>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thin">
          <color indexed="64"/>
        </left>
        <right style="hair">
          <color indexed="64"/>
        </right>
        <top/>
        <bottom/>
      </border>
    </dxf>
    <dxf>
      <numFmt numFmtId="164" formatCode="_-&quot;$&quot;* #,##0.00_-;\-&quot;$&quot;* #,##0.00_-;_-&quot;$&quot;* &quot;-&quot;??_-;_-@_-"/>
      <fill>
        <patternFill patternType="solid">
          <fgColor indexed="64"/>
          <bgColor theme="0" tint="-0.14999847407452621"/>
        </patternFill>
      </fill>
      <border diagonalUp="0" diagonalDown="0" outline="0">
        <left style="thin">
          <color indexed="64"/>
        </left>
        <right style="thin">
          <color indexed="64"/>
        </right>
        <top/>
        <bottom/>
      </border>
    </dxf>
    <dxf>
      <numFmt numFmtId="165" formatCode="_-* #,##0.00_-;\-* #,##0.00_-;_-* &quot;-&quot;??_-;_-@_-"/>
      <fill>
        <patternFill patternType="none">
          <fgColor indexed="64"/>
          <bgColor auto="1"/>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dxf>
    <dxf>
      <fill>
        <patternFill patternType="none">
          <fgColor indexed="64"/>
          <bgColor auto="1"/>
        </patternFill>
      </fill>
      <alignment vertical="center" textRotation="0" wrapText="0" indent="0" justifyLastLine="0" shrinkToFit="0" readingOrder="0"/>
      <border diagonalUp="0" diagonalDown="0" outline="0">
        <left style="hair">
          <color indexed="64"/>
        </left>
        <right style="thin">
          <color indexed="64"/>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hair">
          <color indexed="64"/>
        </left>
        <right/>
        <top/>
        <bottom/>
      </border>
    </dxf>
    <dxf>
      <fill>
        <patternFill patternType="solid">
          <fgColor indexed="64"/>
          <bgColor theme="0" tint="-0.14999847407452621"/>
        </patternFill>
      </fill>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hair">
          <color indexed="64"/>
        </left>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hair">
          <color indexed="64"/>
        </left>
        <right style="hair">
          <color indexed="64"/>
        </right>
        <top/>
        <bottom/>
      </border>
    </dxf>
    <dxf>
      <fill>
        <patternFill patternType="solid">
          <fgColor indexed="64"/>
          <bgColor theme="0" tint="-0.14999847407452621"/>
        </patternFill>
      </fill>
    </dxf>
    <dxf>
      <numFmt numFmtId="167" formatCode="[$-1009]d/mmm/yy;@"/>
      <border diagonalUp="0" diagonalDown="0">
        <left style="hair">
          <color indexed="64"/>
        </left>
        <right style="hair">
          <color indexed="64"/>
        </right>
        <top/>
        <bottom/>
        <vertical style="hair">
          <color indexed="64"/>
        </vertical>
        <horizontal/>
      </border>
    </dxf>
    <dxf>
      <fill>
        <patternFill patternType="solid">
          <fgColor indexed="64"/>
          <bgColor theme="0" tint="-0.14999847407452621"/>
        </patternFill>
      </fill>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dxf>
  </dxfs>
  <tableStyles count="0" defaultTableStyle="TableStyleMedium2" defaultPivotStyle="PivotStyleLight16"/>
  <colors>
    <mruColors>
      <color rgb="FFFFE79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120464</xdr:colOff>
      <xdr:row>9</xdr:row>
      <xdr:rowOff>11206</xdr:rowOff>
    </xdr:from>
    <xdr:to>
      <xdr:col>12</xdr:col>
      <xdr:colOff>949139</xdr:colOff>
      <xdr:row>12</xdr:row>
      <xdr:rowOff>135915</xdr:rowOff>
    </xdr:to>
    <xdr:pic>
      <xdr:nvPicPr>
        <xdr:cNvPr id="2" name="Picture 1">
          <a:extLst>
            <a:ext uri="{FF2B5EF4-FFF2-40B4-BE49-F238E27FC236}">
              <a16:creationId xmlns:a16="http://schemas.microsoft.com/office/drawing/2014/main" id="{8819E342-9FDB-4320-85C5-C11C82AE9E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64289" y="3059206"/>
          <a:ext cx="828675" cy="772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176496</xdr:colOff>
      <xdr:row>7</xdr:row>
      <xdr:rowOff>22413</xdr:rowOff>
    </xdr:from>
    <xdr:to>
      <xdr:col>2</xdr:col>
      <xdr:colOff>1015765</xdr:colOff>
      <xdr:row>10</xdr:row>
      <xdr:rowOff>22412</xdr:rowOff>
    </xdr:to>
    <xdr:pic>
      <xdr:nvPicPr>
        <xdr:cNvPr id="2" name="Picture 1">
          <a:extLst>
            <a:ext uri="{FF2B5EF4-FFF2-40B4-BE49-F238E27FC236}">
              <a16:creationId xmlns:a16="http://schemas.microsoft.com/office/drawing/2014/main" id="{BE8CA456-E6D9-41C5-A387-8F65A831D2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731" y="2868707"/>
          <a:ext cx="839269" cy="773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64435</xdr:colOff>
      <xdr:row>7</xdr:row>
      <xdr:rowOff>89648</xdr:rowOff>
    </xdr:from>
    <xdr:to>
      <xdr:col>1</xdr:col>
      <xdr:colOff>893110</xdr:colOff>
      <xdr:row>9</xdr:row>
      <xdr:rowOff>236769</xdr:rowOff>
    </xdr:to>
    <xdr:pic>
      <xdr:nvPicPr>
        <xdr:cNvPr id="2" name="Picture 1">
          <a:extLst>
            <a:ext uri="{FF2B5EF4-FFF2-40B4-BE49-F238E27FC236}">
              <a16:creationId xmlns:a16="http://schemas.microsoft.com/office/drawing/2014/main" id="{D2C0C48E-7258-4B15-AEBD-EE01CF90AB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023" y="1445560"/>
          <a:ext cx="828675" cy="763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utscanada.sharepoint.com/sites/Registration%20Docs/Documents/Registration%20Documents/Group%20Records/Alberta/Calgary,%20AB%20-%2010th%20Calgary%20Sara%20Hall/Annual%20Reporting/2020_FinancialRpt_10th.Calgary.Sara.H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_Manual"/>
      <sheetName val="START HERE"/>
      <sheetName val="Ledger"/>
      <sheetName val="Categories"/>
      <sheetName val="Banking_Investment"/>
      <sheetName val="Income_Stmt"/>
      <sheetName val="Balance_Sht"/>
      <sheetName val="Vehicles_RealProperty"/>
      <sheetName val="Gaming_Summary"/>
    </sheetNames>
    <sheetDataSet>
      <sheetData sheetId="0"/>
      <sheetData sheetId="1"/>
      <sheetData sheetId="2"/>
      <sheetData sheetId="3">
        <row r="43">
          <cell r="B43" t="str">
            <v>"Rover Scouts" (Expense) includes regular program and special event expenses like craft supplies, badges, admission fees paid to facilities/service providers</v>
          </cell>
        </row>
      </sheetData>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F89C24-4F4C-44A0-9A59-268690DE532B}" name="Ledger" displayName="Ledger" ref="B10:K33" totalsRowCount="1" headerRowDxfId="21" totalsRowDxfId="20">
  <tableColumns count="10">
    <tableColumn id="1" xr3:uid="{83979CA4-F384-43B5-AEB9-8918909062CD}" name="Date" totalsRowLabel="Total" dataDxfId="19" totalsRowDxfId="18"/>
    <tableColumn id="2" xr3:uid="{BC565E79-FBB8-4022-AEDA-4FB1F03EBA7E}" name="Description" dataDxfId="17" totalsRowDxfId="16"/>
    <tableColumn id="10" xr3:uid="{287BE7F1-6D44-4FE4-BEA1-28B6D5355F4B}" name="Status" dataDxfId="15" totalsRowDxfId="14"/>
    <tableColumn id="9" xr3:uid="{FFE65D21-BADF-4644-A180-C6B63DF94F0D}" name="Bnk Acct" dataDxfId="13" totalsRowDxfId="12"/>
    <tableColumn id="3" xr3:uid="{8198FAE5-FE4B-4F8B-8891-566E134DCF82}" name="Category - In" dataDxfId="11" totalsRowDxfId="10"/>
    <tableColumn id="4" xr3:uid="{9B272FA6-800C-4A65-BAE3-ED040CEA58D0}" name="Amount Received" totalsRowFunction="sum" dataDxfId="9" totalsRowDxfId="8"/>
    <tableColumn id="5" xr3:uid="{3A52A009-77BC-4A68-8905-C53C80439714}" name="Category - Out" dataDxfId="7" totalsRowDxfId="6"/>
    <tableColumn id="7" xr3:uid="{80B6F8F1-75E7-464B-9C30-5BF423EA4A78}" name="Cheque#" dataDxfId="5" totalsRowDxfId="4"/>
    <tableColumn id="8" xr3:uid="{A5FD7AC1-AE59-49DA-AF89-C46438302F33}" name="GG" dataDxfId="3" totalsRowDxfId="2"/>
    <tableColumn id="6" xr3:uid="{34FE7F68-2738-47F8-B503-B59DA9DE4E93}" name="Amount Paid" totalsRowFunction="sum" dataDxfId="1" totalsRow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827F-D378-450D-AA0E-D819350C5ADF}">
  <sheetPr>
    <tabColor rgb="FFFFE79B"/>
    <pageSetUpPr fitToPage="1"/>
  </sheetPr>
  <dimension ref="A1:O81"/>
  <sheetViews>
    <sheetView showWhiteSpace="0" topLeftCell="A31" zoomScale="85" zoomScaleNormal="85" workbookViewId="0">
      <selection activeCell="B44" sqref="B44:E48"/>
    </sheetView>
  </sheetViews>
  <sheetFormatPr defaultColWidth="9.109375" defaultRowHeight="13.2" x14ac:dyDescent="0.25"/>
  <cols>
    <col min="1" max="1" width="5.33203125" style="80" customWidth="1"/>
    <col min="2" max="2" width="12.6640625" style="80" customWidth="1"/>
    <col min="3" max="3" width="5.6640625" style="80" customWidth="1"/>
    <col min="4" max="4" width="8.33203125" style="80" customWidth="1"/>
    <col min="5" max="5" width="5.6640625" style="80" customWidth="1"/>
    <col min="6" max="7" width="3.33203125" style="80" customWidth="1"/>
    <col min="8" max="8" width="19.6640625" style="80" customWidth="1"/>
    <col min="9" max="9" width="25" style="80" bestFit="1" customWidth="1"/>
    <col min="10" max="10" width="5.6640625" style="80" customWidth="1"/>
    <col min="11" max="11" width="15.6640625" style="80" customWidth="1"/>
    <col min="12" max="12" width="5.6640625" style="80" customWidth="1"/>
    <col min="13" max="13" width="15.6640625" style="80" customWidth="1"/>
    <col min="14" max="14" width="9.109375" style="80"/>
    <col min="15" max="15" width="100.5546875" style="80" customWidth="1"/>
    <col min="16" max="16384" width="9.109375" style="80"/>
  </cols>
  <sheetData>
    <row r="1" spans="1:15" ht="32.25" customHeight="1" x14ac:dyDescent="0.25">
      <c r="A1" s="105"/>
      <c r="B1" s="316" t="s">
        <v>155</v>
      </c>
      <c r="C1" s="316"/>
      <c r="D1" s="316"/>
      <c r="E1" s="316"/>
      <c r="F1" s="316"/>
      <c r="G1" s="316"/>
      <c r="H1" s="316"/>
      <c r="I1" s="316"/>
      <c r="J1" s="316"/>
      <c r="K1" s="316"/>
      <c r="L1" s="316"/>
      <c r="M1" s="316"/>
    </row>
    <row r="2" spans="1:15" ht="22.5" customHeight="1" x14ac:dyDescent="0.25">
      <c r="A2" s="77"/>
      <c r="B2" s="318" t="s">
        <v>139</v>
      </c>
      <c r="C2" s="318"/>
      <c r="D2" s="318"/>
      <c r="E2" s="318"/>
      <c r="F2" s="318"/>
      <c r="G2" s="318"/>
      <c r="H2" s="318"/>
      <c r="I2" s="318"/>
      <c r="J2" s="318"/>
      <c r="K2" s="318"/>
      <c r="L2" s="318"/>
      <c r="M2" s="318"/>
    </row>
    <row r="3" spans="1:15" ht="20.25" customHeight="1" x14ac:dyDescent="0.25">
      <c r="A3" s="77"/>
      <c r="B3" s="106"/>
      <c r="C3" s="106"/>
      <c r="D3" s="106"/>
      <c r="E3" s="106"/>
      <c r="F3" s="106"/>
      <c r="G3" s="106"/>
      <c r="H3" s="106" t="s">
        <v>144</v>
      </c>
      <c r="I3" s="319" t="s">
        <v>154</v>
      </c>
      <c r="J3" s="319"/>
      <c r="K3" s="107"/>
      <c r="L3" s="107"/>
      <c r="M3" s="107"/>
    </row>
    <row r="4" spans="1:15" ht="20.25" customHeight="1" x14ac:dyDescent="0.25">
      <c r="A4" s="81"/>
      <c r="B4" s="317" t="s">
        <v>156</v>
      </c>
      <c r="C4" s="317"/>
      <c r="D4" s="317"/>
      <c r="E4" s="317"/>
      <c r="F4" s="317"/>
      <c r="G4" s="317"/>
      <c r="H4" s="317"/>
      <c r="I4" s="108" t="s">
        <v>157</v>
      </c>
      <c r="J4" s="109"/>
      <c r="K4" s="109"/>
      <c r="L4" s="109"/>
      <c r="M4" s="109"/>
    </row>
    <row r="5" spans="1:15" ht="27" customHeight="1" x14ac:dyDescent="0.25">
      <c r="A5" s="75" t="s">
        <v>137</v>
      </c>
      <c r="B5" s="320" t="s">
        <v>145</v>
      </c>
      <c r="C5" s="320"/>
      <c r="D5" s="320"/>
      <c r="E5" s="320"/>
      <c r="F5" s="320"/>
      <c r="G5" s="320"/>
      <c r="H5" s="320"/>
      <c r="I5" s="320"/>
      <c r="J5" s="321" t="s">
        <v>140</v>
      </c>
      <c r="K5" s="321"/>
      <c r="L5" s="321"/>
      <c r="M5" s="321"/>
    </row>
    <row r="6" spans="1:15" ht="27" customHeight="1" x14ac:dyDescent="0.25">
      <c r="A6" s="322" t="s">
        <v>138</v>
      </c>
      <c r="B6" s="323" t="s">
        <v>142</v>
      </c>
      <c r="C6" s="323"/>
      <c r="D6" s="323"/>
      <c r="E6" s="323"/>
      <c r="F6" s="323"/>
      <c r="G6" s="323"/>
      <c r="H6" s="323"/>
      <c r="I6" s="323"/>
      <c r="J6" s="324" t="s">
        <v>141</v>
      </c>
      <c r="K6" s="324"/>
      <c r="L6" s="324"/>
      <c r="M6" s="324"/>
    </row>
    <row r="7" spans="1:15" s="7" customFormat="1" ht="31.5" customHeight="1" x14ac:dyDescent="0.25">
      <c r="A7" s="322"/>
      <c r="B7" s="325" t="s">
        <v>143</v>
      </c>
      <c r="C7" s="325"/>
      <c r="D7" s="325"/>
      <c r="E7" s="325"/>
      <c r="F7" s="325"/>
      <c r="G7" s="325"/>
      <c r="H7" s="325"/>
      <c r="I7" s="325"/>
      <c r="J7" s="325"/>
      <c r="K7" s="325"/>
      <c r="L7" s="325"/>
      <c r="M7" s="325"/>
    </row>
    <row r="8" spans="1:15" ht="27" customHeight="1" x14ac:dyDescent="0.25"/>
    <row r="10" spans="1:15" ht="17.399999999999999" x14ac:dyDescent="0.3">
      <c r="B10" s="45"/>
      <c r="C10" s="45"/>
      <c r="D10" s="45"/>
      <c r="E10" s="45"/>
      <c r="F10" s="45"/>
      <c r="G10" s="45"/>
      <c r="H10" s="327" t="s">
        <v>108</v>
      </c>
      <c r="I10" s="327"/>
      <c r="J10" s="327"/>
      <c r="K10" s="327"/>
      <c r="L10" s="327"/>
      <c r="M10" s="37"/>
      <c r="O10" s="39" t="s">
        <v>79</v>
      </c>
    </row>
    <row r="11" spans="1:15" ht="15" x14ac:dyDescent="0.25">
      <c r="B11" s="38" t="s">
        <v>77</v>
      </c>
      <c r="H11" s="328" t="s">
        <v>112</v>
      </c>
      <c r="I11" s="328"/>
      <c r="J11" s="328"/>
      <c r="K11" s="46"/>
      <c r="O11" s="80" t="s">
        <v>113</v>
      </c>
    </row>
    <row r="12" spans="1:15" ht="18" customHeight="1" x14ac:dyDescent="0.25">
      <c r="H12" s="36"/>
      <c r="I12" s="36"/>
      <c r="J12" s="36"/>
    </row>
    <row r="13" spans="1:15" ht="18" customHeight="1" x14ac:dyDescent="0.25">
      <c r="B13" s="80" t="s">
        <v>43</v>
      </c>
      <c r="F13" s="35"/>
      <c r="G13" s="19"/>
      <c r="H13" s="80" t="s">
        <v>109</v>
      </c>
      <c r="I13" s="8"/>
      <c r="J13" s="95"/>
      <c r="K13" s="96"/>
      <c r="L13" s="10"/>
      <c r="M13" s="10"/>
    </row>
    <row r="14" spans="1:15" ht="17.25" customHeight="1" x14ac:dyDescent="0.25">
      <c r="F14" s="8"/>
      <c r="G14" s="19"/>
      <c r="H14" s="8" t="s">
        <v>37</v>
      </c>
      <c r="I14" s="8"/>
      <c r="J14" s="95"/>
      <c r="K14" s="74"/>
      <c r="L14" s="15"/>
      <c r="O14" s="20" t="s">
        <v>50</v>
      </c>
    </row>
    <row r="15" spans="1:15" ht="16.05" customHeight="1" x14ac:dyDescent="0.25">
      <c r="B15" s="329"/>
      <c r="C15" s="329"/>
      <c r="D15" s="329"/>
      <c r="E15" s="329"/>
      <c r="F15" s="8"/>
      <c r="G15" s="19"/>
      <c r="H15" s="8" t="s">
        <v>38</v>
      </c>
      <c r="I15" s="8"/>
      <c r="J15" s="95"/>
      <c r="K15" s="65"/>
      <c r="L15" s="23"/>
      <c r="O15" s="20" t="s">
        <v>51</v>
      </c>
    </row>
    <row r="16" spans="1:15" ht="16.05" customHeight="1" x14ac:dyDescent="0.25">
      <c r="B16" s="330" t="s">
        <v>44</v>
      </c>
      <c r="C16" s="330"/>
      <c r="D16" s="330"/>
      <c r="E16" s="330"/>
      <c r="G16" s="19"/>
      <c r="H16" s="8"/>
      <c r="I16" s="8"/>
      <c r="J16" s="95"/>
      <c r="K16" s="54"/>
      <c r="L16" s="23"/>
      <c r="O16" s="30"/>
    </row>
    <row r="17" spans="2:15" ht="16.05" customHeight="1" thickBot="1" x14ac:dyDescent="0.3">
      <c r="G17" s="19"/>
      <c r="H17" s="9" t="s">
        <v>111</v>
      </c>
      <c r="I17" s="8"/>
      <c r="J17" s="95"/>
      <c r="K17" s="66"/>
      <c r="L17" s="23"/>
      <c r="M17" s="53">
        <f>SUM(K14:K15)</f>
        <v>0</v>
      </c>
      <c r="O17" s="30"/>
    </row>
    <row r="18" spans="2:15" ht="16.05" customHeight="1" thickTop="1" x14ac:dyDescent="0.25">
      <c r="B18" s="331"/>
      <c r="C18" s="331"/>
      <c r="D18" s="331"/>
      <c r="E18" s="331"/>
      <c r="G18" s="19"/>
      <c r="H18" s="8"/>
      <c r="I18" s="8"/>
      <c r="J18" s="95"/>
      <c r="K18" s="97"/>
      <c r="L18" s="23"/>
      <c r="M18" s="55"/>
      <c r="O18" s="30"/>
    </row>
    <row r="19" spans="2:15" ht="16.05" customHeight="1" x14ac:dyDescent="0.3">
      <c r="B19" s="330" t="s">
        <v>45</v>
      </c>
      <c r="C19" s="330"/>
      <c r="D19" s="330"/>
      <c r="E19" s="330"/>
      <c r="G19" s="19"/>
      <c r="H19" s="11" t="s">
        <v>6</v>
      </c>
      <c r="I19" s="8"/>
      <c r="J19" s="95"/>
      <c r="K19" s="97"/>
      <c r="L19" s="23"/>
      <c r="M19" s="56"/>
    </row>
    <row r="20" spans="2:15" ht="16.05" customHeight="1" x14ac:dyDescent="0.25">
      <c r="B20" s="40"/>
      <c r="C20" s="40"/>
      <c r="D20" s="40"/>
      <c r="E20" s="40"/>
      <c r="G20" s="19"/>
      <c r="H20" s="8" t="s">
        <v>27</v>
      </c>
      <c r="I20" s="8"/>
      <c r="J20" s="95"/>
      <c r="K20" s="98"/>
      <c r="L20" s="23"/>
      <c r="M20" s="74"/>
      <c r="O20" s="80" t="s">
        <v>52</v>
      </c>
    </row>
    <row r="21" spans="2:15" ht="16.05" customHeight="1" x14ac:dyDescent="0.25">
      <c r="B21" s="332" t="s">
        <v>49</v>
      </c>
      <c r="C21" s="332"/>
      <c r="D21" s="332"/>
      <c r="E21" s="332"/>
      <c r="G21" s="19"/>
      <c r="H21" s="8" t="s">
        <v>33</v>
      </c>
      <c r="I21" s="8"/>
      <c r="J21" s="95"/>
      <c r="K21" s="98"/>
      <c r="L21" s="23"/>
      <c r="M21" s="74"/>
    </row>
    <row r="22" spans="2:15" ht="16.05" customHeight="1" x14ac:dyDescent="0.25">
      <c r="B22" s="333"/>
      <c r="C22" s="333"/>
      <c r="D22" s="333"/>
      <c r="E22" s="333"/>
      <c r="G22" s="19"/>
      <c r="H22" s="8" t="s">
        <v>7</v>
      </c>
      <c r="I22" s="8"/>
      <c r="J22" s="95"/>
      <c r="K22" s="99"/>
      <c r="L22" s="23"/>
      <c r="M22" s="74"/>
    </row>
    <row r="23" spans="2:15" ht="16.05" customHeight="1" x14ac:dyDescent="0.25">
      <c r="B23" s="334"/>
      <c r="C23" s="335"/>
      <c r="D23" s="335"/>
      <c r="E23" s="336"/>
      <c r="G23" s="19"/>
      <c r="H23" s="8" t="s">
        <v>25</v>
      </c>
      <c r="I23" s="8" t="s">
        <v>9</v>
      </c>
      <c r="J23" s="95"/>
      <c r="K23" s="74"/>
      <c r="L23" s="23"/>
      <c r="M23" s="57"/>
    </row>
    <row r="24" spans="2:15" ht="16.05" customHeight="1" x14ac:dyDescent="0.25">
      <c r="B24" s="337"/>
      <c r="C24" s="338"/>
      <c r="D24" s="338"/>
      <c r="E24" s="339"/>
      <c r="G24" s="19"/>
      <c r="H24" s="8"/>
      <c r="I24" s="13" t="s">
        <v>32</v>
      </c>
      <c r="J24" s="95"/>
      <c r="K24" s="74"/>
      <c r="L24" s="23"/>
      <c r="M24" s="57"/>
    </row>
    <row r="25" spans="2:15" ht="16.05" customHeight="1" x14ac:dyDescent="0.25">
      <c r="B25" s="337"/>
      <c r="C25" s="338"/>
      <c r="D25" s="338"/>
      <c r="E25" s="339"/>
      <c r="G25" s="19"/>
      <c r="H25" s="8"/>
      <c r="I25" s="13" t="s">
        <v>24</v>
      </c>
      <c r="J25" s="95"/>
      <c r="K25" s="74"/>
      <c r="L25" s="23"/>
      <c r="M25" s="57"/>
    </row>
    <row r="26" spans="2:15" ht="16.05" customHeight="1" x14ac:dyDescent="0.25">
      <c r="B26" s="337"/>
      <c r="C26" s="338"/>
      <c r="D26" s="338"/>
      <c r="E26" s="339"/>
      <c r="G26" s="19"/>
      <c r="H26" s="8"/>
      <c r="I26" s="13" t="s">
        <v>75</v>
      </c>
      <c r="J26" s="95"/>
      <c r="K26" s="74"/>
      <c r="L26" s="23"/>
      <c r="M26" s="57"/>
    </row>
    <row r="27" spans="2:15" ht="16.05" customHeight="1" x14ac:dyDescent="0.3">
      <c r="B27" s="337"/>
      <c r="C27" s="338"/>
      <c r="D27" s="338"/>
      <c r="E27" s="339"/>
      <c r="G27" s="19"/>
      <c r="H27" s="8"/>
      <c r="I27" s="13" t="s">
        <v>53</v>
      </c>
      <c r="J27" s="95"/>
      <c r="K27" s="72"/>
      <c r="L27" s="23"/>
      <c r="M27" s="58">
        <f>SUM(K23:K26)</f>
        <v>0</v>
      </c>
    </row>
    <row r="28" spans="2:15" ht="16.05" customHeight="1" x14ac:dyDescent="0.3">
      <c r="B28" s="337"/>
      <c r="C28" s="338"/>
      <c r="D28" s="338"/>
      <c r="E28" s="339"/>
      <c r="G28" s="19"/>
      <c r="H28" s="8" t="s">
        <v>82</v>
      </c>
      <c r="I28" s="13"/>
      <c r="J28" s="95"/>
      <c r="K28" s="72"/>
      <c r="L28" s="23"/>
      <c r="M28" s="74"/>
      <c r="O28" s="80" t="s">
        <v>83</v>
      </c>
    </row>
    <row r="29" spans="2:15" ht="16.05" customHeight="1" x14ac:dyDescent="0.25">
      <c r="B29" s="337"/>
      <c r="C29" s="338"/>
      <c r="D29" s="338"/>
      <c r="E29" s="339"/>
      <c r="G29" s="19"/>
      <c r="H29" s="8" t="s">
        <v>8</v>
      </c>
      <c r="I29" s="8"/>
      <c r="J29" s="95"/>
      <c r="K29" s="54"/>
      <c r="L29" s="23"/>
      <c r="M29" s="74"/>
    </row>
    <row r="30" spans="2:15" ht="16.05" customHeight="1" x14ac:dyDescent="0.25">
      <c r="B30" s="337"/>
      <c r="C30" s="338"/>
      <c r="D30" s="338"/>
      <c r="E30" s="339"/>
      <c r="G30" s="19"/>
      <c r="H30" s="8" t="s">
        <v>76</v>
      </c>
      <c r="I30" s="8" t="s">
        <v>14</v>
      </c>
      <c r="J30" s="95"/>
      <c r="K30" s="74"/>
      <c r="L30" s="23"/>
      <c r="M30" s="57"/>
      <c r="O30" s="343" t="s">
        <v>92</v>
      </c>
    </row>
    <row r="31" spans="2:15" ht="16.05" customHeight="1" x14ac:dyDescent="0.25">
      <c r="B31" s="337"/>
      <c r="C31" s="338"/>
      <c r="D31" s="338"/>
      <c r="E31" s="339"/>
      <c r="G31" s="19"/>
      <c r="H31" s="8"/>
      <c r="I31" s="8" t="s">
        <v>15</v>
      </c>
      <c r="J31" s="95"/>
      <c r="K31" s="74"/>
      <c r="L31" s="23"/>
      <c r="M31" s="57"/>
      <c r="O31" s="343"/>
    </row>
    <row r="32" spans="2:15" ht="16.05" customHeight="1" x14ac:dyDescent="0.25">
      <c r="B32" s="337"/>
      <c r="C32" s="338"/>
      <c r="D32" s="338"/>
      <c r="E32" s="339"/>
      <c r="G32" s="19"/>
      <c r="H32" s="8"/>
      <c r="I32" s="8" t="s">
        <v>16</v>
      </c>
      <c r="J32" s="95"/>
      <c r="K32" s="74"/>
      <c r="L32" s="23"/>
      <c r="M32" s="57"/>
      <c r="O32" s="343"/>
    </row>
    <row r="33" spans="2:15" ht="16.05" customHeight="1" x14ac:dyDescent="0.25">
      <c r="B33" s="337"/>
      <c r="C33" s="338"/>
      <c r="D33" s="338"/>
      <c r="E33" s="339"/>
      <c r="G33" s="19"/>
      <c r="H33" s="8"/>
      <c r="I33" s="8" t="s">
        <v>17</v>
      </c>
      <c r="J33" s="95"/>
      <c r="K33" s="74"/>
      <c r="L33" s="23"/>
      <c r="M33" s="57"/>
      <c r="O33" s="343"/>
    </row>
    <row r="34" spans="2:15" ht="16.05" customHeight="1" x14ac:dyDescent="0.25">
      <c r="B34" s="337"/>
      <c r="C34" s="338"/>
      <c r="D34" s="338"/>
      <c r="E34" s="339"/>
      <c r="G34" s="19"/>
      <c r="H34" s="8"/>
      <c r="I34" s="8" t="s">
        <v>18</v>
      </c>
      <c r="J34" s="95"/>
      <c r="K34" s="74"/>
      <c r="L34" s="23"/>
      <c r="M34" s="57"/>
      <c r="O34" s="343"/>
    </row>
    <row r="35" spans="2:15" ht="16.05" customHeight="1" x14ac:dyDescent="0.25">
      <c r="B35" s="337"/>
      <c r="C35" s="338"/>
      <c r="D35" s="338"/>
      <c r="E35" s="339"/>
      <c r="G35" s="19"/>
      <c r="H35" s="8"/>
      <c r="I35" s="8" t="s">
        <v>78</v>
      </c>
      <c r="J35" s="95"/>
      <c r="K35" s="100"/>
      <c r="L35" s="23"/>
      <c r="M35" s="58">
        <f>SUM(K30:K34)</f>
        <v>0</v>
      </c>
    </row>
    <row r="36" spans="2:15" ht="16.05" customHeight="1" x14ac:dyDescent="0.25">
      <c r="B36" s="337"/>
      <c r="C36" s="338"/>
      <c r="D36" s="338"/>
      <c r="E36" s="339"/>
      <c r="G36" s="19"/>
      <c r="H36" s="8" t="s">
        <v>71</v>
      </c>
      <c r="I36" s="29"/>
      <c r="J36" s="95"/>
      <c r="K36" s="101"/>
      <c r="L36" s="23"/>
      <c r="M36" s="74"/>
    </row>
    <row r="37" spans="2:15" ht="16.05" customHeight="1" x14ac:dyDescent="0.3">
      <c r="B37" s="337"/>
      <c r="C37" s="338"/>
      <c r="D37" s="338"/>
      <c r="E37" s="339"/>
      <c r="G37" s="19"/>
      <c r="H37" s="8"/>
      <c r="I37" s="8"/>
      <c r="J37" s="95"/>
      <c r="K37" s="72"/>
      <c r="L37" s="23"/>
      <c r="M37" s="59"/>
    </row>
    <row r="38" spans="2:15" ht="16.05" customHeight="1" thickBot="1" x14ac:dyDescent="0.35">
      <c r="B38" s="337"/>
      <c r="C38" s="338"/>
      <c r="D38" s="338"/>
      <c r="E38" s="339"/>
      <c r="G38" s="19"/>
      <c r="H38" s="9" t="s">
        <v>10</v>
      </c>
      <c r="I38" s="8"/>
      <c r="J38" s="30"/>
      <c r="K38" s="98"/>
      <c r="L38" s="24" t="s">
        <v>11</v>
      </c>
      <c r="M38" s="60">
        <f>SUM(M20:M37)</f>
        <v>0</v>
      </c>
      <c r="O38" s="31"/>
    </row>
    <row r="39" spans="2:15" ht="16.05" customHeight="1" thickTop="1" x14ac:dyDescent="0.3">
      <c r="B39" s="340"/>
      <c r="C39" s="341"/>
      <c r="D39" s="341"/>
      <c r="E39" s="342"/>
      <c r="G39" s="19"/>
      <c r="H39" s="8"/>
      <c r="I39" s="8"/>
      <c r="J39" s="95"/>
      <c r="K39" s="102"/>
      <c r="L39" s="23"/>
      <c r="M39" s="56"/>
    </row>
    <row r="40" spans="2:15" ht="16.05" customHeight="1" x14ac:dyDescent="0.3">
      <c r="G40" s="19"/>
      <c r="H40" s="11" t="s">
        <v>12</v>
      </c>
      <c r="I40" s="8"/>
      <c r="J40" s="95"/>
      <c r="K40" s="97"/>
      <c r="L40" s="23"/>
      <c r="M40" s="56"/>
    </row>
    <row r="41" spans="2:15" ht="16.05" customHeight="1" x14ac:dyDescent="0.25">
      <c r="G41" s="19"/>
      <c r="H41" s="8" t="s">
        <v>26</v>
      </c>
      <c r="I41" s="8"/>
      <c r="J41" s="95"/>
      <c r="K41" s="54"/>
      <c r="L41" s="23"/>
      <c r="M41" s="74"/>
      <c r="O41" s="80" t="s">
        <v>62</v>
      </c>
    </row>
    <row r="42" spans="2:15" ht="16.05" customHeight="1" x14ac:dyDescent="0.3">
      <c r="B42" s="80" t="s">
        <v>80</v>
      </c>
      <c r="G42" s="19"/>
      <c r="H42" s="8" t="s">
        <v>29</v>
      </c>
      <c r="I42" s="13"/>
      <c r="J42" s="95"/>
      <c r="K42" s="72"/>
      <c r="L42" s="23"/>
      <c r="M42" s="74"/>
      <c r="O42" s="80" t="s">
        <v>61</v>
      </c>
    </row>
    <row r="43" spans="2:15" ht="16.05" customHeight="1" x14ac:dyDescent="0.3">
      <c r="G43" s="19"/>
      <c r="H43" s="8" t="s">
        <v>34</v>
      </c>
      <c r="I43" s="13"/>
      <c r="J43" s="95"/>
      <c r="K43" s="72"/>
      <c r="L43" s="23"/>
      <c r="M43" s="74"/>
    </row>
    <row r="44" spans="2:15" ht="16.05" customHeight="1" x14ac:dyDescent="0.25">
      <c r="B44" s="332" t="s">
        <v>114</v>
      </c>
      <c r="C44" s="332"/>
      <c r="D44" s="332"/>
      <c r="E44" s="332"/>
      <c r="G44" s="19"/>
      <c r="H44" s="8" t="s">
        <v>13</v>
      </c>
      <c r="I44" s="8"/>
      <c r="J44" s="95"/>
      <c r="K44" s="54"/>
      <c r="L44" s="23"/>
      <c r="M44" s="74"/>
    </row>
    <row r="45" spans="2:15" ht="16.05" customHeight="1" x14ac:dyDescent="0.25">
      <c r="B45" s="332"/>
      <c r="C45" s="332"/>
      <c r="D45" s="332"/>
      <c r="E45" s="332"/>
      <c r="G45" s="19"/>
      <c r="H45" s="8" t="s">
        <v>66</v>
      </c>
      <c r="I45" s="8"/>
      <c r="J45" s="95"/>
      <c r="K45" s="54"/>
      <c r="L45" s="23"/>
      <c r="M45" s="74"/>
      <c r="O45" s="80" t="s">
        <v>67</v>
      </c>
    </row>
    <row r="46" spans="2:15" ht="16.05" customHeight="1" x14ac:dyDescent="0.25">
      <c r="B46" s="332"/>
      <c r="C46" s="332"/>
      <c r="D46" s="332"/>
      <c r="E46" s="332"/>
      <c r="G46" s="19"/>
      <c r="H46" s="8" t="s">
        <v>30</v>
      </c>
      <c r="I46" s="8"/>
      <c r="J46" s="95"/>
      <c r="K46" s="54"/>
      <c r="L46" s="23"/>
      <c r="M46" s="74"/>
      <c r="O46" s="80" t="s">
        <v>63</v>
      </c>
    </row>
    <row r="47" spans="2:15" ht="16.05" customHeight="1" x14ac:dyDescent="0.25">
      <c r="B47" s="332"/>
      <c r="C47" s="332"/>
      <c r="D47" s="332"/>
      <c r="E47" s="332"/>
      <c r="F47" s="79"/>
      <c r="G47" s="19"/>
      <c r="H47" s="8" t="s">
        <v>28</v>
      </c>
      <c r="I47" s="8" t="s">
        <v>9</v>
      </c>
      <c r="J47" s="95"/>
      <c r="K47" s="74"/>
      <c r="L47" s="23"/>
      <c r="M47" s="57"/>
    </row>
    <row r="48" spans="2:15" ht="16.05" customHeight="1" x14ac:dyDescent="0.25">
      <c r="B48" s="332"/>
      <c r="C48" s="332"/>
      <c r="D48" s="332"/>
      <c r="E48" s="332"/>
      <c r="F48" s="79"/>
      <c r="G48" s="19"/>
      <c r="H48" s="8"/>
      <c r="I48" s="13" t="s">
        <v>32</v>
      </c>
      <c r="J48" s="95"/>
      <c r="K48" s="74"/>
      <c r="L48" s="23"/>
      <c r="M48" s="57"/>
    </row>
    <row r="49" spans="2:15" ht="16.05" customHeight="1" x14ac:dyDescent="0.25">
      <c r="B49" s="18" t="s">
        <v>35</v>
      </c>
      <c r="C49" s="344" t="str">
        <f>IF(K11="", "", K11)</f>
        <v/>
      </c>
      <c r="D49" s="344"/>
      <c r="E49" s="79"/>
      <c r="G49" s="19"/>
      <c r="H49" s="8"/>
      <c r="I49" s="13" t="s">
        <v>24</v>
      </c>
      <c r="J49" s="95"/>
      <c r="K49" s="74"/>
      <c r="L49" s="23"/>
      <c r="M49" s="57"/>
    </row>
    <row r="50" spans="2:15" ht="16.05" customHeight="1" x14ac:dyDescent="0.25">
      <c r="B50" s="79"/>
      <c r="C50" s="79"/>
      <c r="D50" s="79"/>
      <c r="E50" s="79"/>
      <c r="G50" s="19"/>
      <c r="H50" s="8"/>
      <c r="I50" s="13" t="s">
        <v>85</v>
      </c>
      <c r="J50" s="95"/>
      <c r="K50" s="74"/>
      <c r="L50" s="23"/>
      <c r="M50" s="57"/>
    </row>
    <row r="51" spans="2:15" ht="16.05" customHeight="1" x14ac:dyDescent="0.3">
      <c r="B51" s="326" t="s">
        <v>46</v>
      </c>
      <c r="C51" s="326"/>
      <c r="D51" s="326"/>
      <c r="E51" s="326"/>
      <c r="G51" s="19"/>
      <c r="H51" s="8"/>
      <c r="I51" s="13" t="s">
        <v>54</v>
      </c>
      <c r="J51" s="95"/>
      <c r="K51" s="72"/>
      <c r="L51" s="23"/>
      <c r="M51" s="58">
        <f>SUM(K47:K50)</f>
        <v>0</v>
      </c>
    </row>
    <row r="52" spans="2:15" ht="16.05" customHeight="1" x14ac:dyDescent="0.25">
      <c r="B52" s="326"/>
      <c r="C52" s="326"/>
      <c r="D52" s="326"/>
      <c r="E52" s="326"/>
      <c r="G52" s="19"/>
      <c r="H52" s="8" t="s">
        <v>55</v>
      </c>
      <c r="I52" s="8"/>
      <c r="J52" s="95"/>
      <c r="K52" s="54"/>
      <c r="L52" s="23"/>
      <c r="M52" s="74"/>
    </row>
    <row r="53" spans="2:15" ht="16.05" customHeight="1" x14ac:dyDescent="0.25">
      <c r="B53" s="79"/>
      <c r="C53" s="79"/>
      <c r="D53" s="79"/>
      <c r="E53" s="79"/>
      <c r="G53" s="19"/>
      <c r="H53" s="8" t="s">
        <v>84</v>
      </c>
      <c r="I53" s="8"/>
      <c r="J53" s="95"/>
      <c r="K53" s="101"/>
      <c r="L53" s="23"/>
      <c r="M53" s="74"/>
      <c r="O53" s="80" t="s">
        <v>65</v>
      </c>
    </row>
    <row r="54" spans="2:15" ht="16.05" customHeight="1" x14ac:dyDescent="0.25">
      <c r="B54" s="346"/>
      <c r="C54" s="346"/>
      <c r="D54" s="346"/>
      <c r="E54" s="346"/>
      <c r="G54" s="19"/>
      <c r="H54" s="8" t="s">
        <v>31</v>
      </c>
      <c r="I54" s="8" t="s">
        <v>14</v>
      </c>
      <c r="J54" s="95"/>
      <c r="K54" s="74"/>
      <c r="L54" s="23"/>
      <c r="M54" s="59"/>
    </row>
    <row r="55" spans="2:15" ht="16.05" customHeight="1" x14ac:dyDescent="0.25">
      <c r="B55" s="347"/>
      <c r="C55" s="347"/>
      <c r="D55" s="347"/>
      <c r="E55" s="347"/>
      <c r="G55" s="19"/>
      <c r="H55" s="8"/>
      <c r="I55" s="8" t="s">
        <v>15</v>
      </c>
      <c r="J55" s="95"/>
      <c r="K55" s="74"/>
      <c r="L55" s="23"/>
      <c r="M55" s="61"/>
    </row>
    <row r="56" spans="2:15" ht="16.05" customHeight="1" x14ac:dyDescent="0.25">
      <c r="B56" s="330" t="s">
        <v>36</v>
      </c>
      <c r="C56" s="330"/>
      <c r="D56" s="330"/>
      <c r="E56" s="330"/>
      <c r="G56" s="19"/>
      <c r="H56" s="8"/>
      <c r="I56" s="8" t="s">
        <v>16</v>
      </c>
      <c r="J56" s="95"/>
      <c r="K56" s="74"/>
      <c r="L56" s="23"/>
      <c r="M56" s="61"/>
    </row>
    <row r="57" spans="2:15" ht="16.05" customHeight="1" x14ac:dyDescent="0.25">
      <c r="G57" s="19"/>
      <c r="H57" s="8"/>
      <c r="I57" s="8" t="s">
        <v>17</v>
      </c>
      <c r="J57" s="95"/>
      <c r="K57" s="74"/>
      <c r="L57" s="23"/>
      <c r="M57" s="61"/>
    </row>
    <row r="58" spans="2:15" ht="16.05" customHeight="1" x14ac:dyDescent="0.25">
      <c r="B58" s="329"/>
      <c r="C58" s="329"/>
      <c r="D58" s="329"/>
      <c r="E58" s="329"/>
      <c r="G58" s="19"/>
      <c r="H58" s="8"/>
      <c r="I58" s="8" t="s">
        <v>18</v>
      </c>
      <c r="J58" s="95"/>
      <c r="K58" s="74"/>
      <c r="L58" s="23"/>
      <c r="M58" s="61"/>
    </row>
    <row r="59" spans="2:15" ht="16.05" customHeight="1" x14ac:dyDescent="0.25">
      <c r="B59" s="330" t="s">
        <v>81</v>
      </c>
      <c r="C59" s="330"/>
      <c r="D59" s="330"/>
      <c r="E59" s="330"/>
      <c r="G59" s="19"/>
      <c r="H59" s="8"/>
      <c r="I59" s="8" t="s">
        <v>56</v>
      </c>
      <c r="J59" s="95"/>
      <c r="K59" s="103"/>
      <c r="L59" s="23"/>
      <c r="M59" s="58">
        <f>SUM(K54:K58)</f>
        <v>0</v>
      </c>
    </row>
    <row r="60" spans="2:15" ht="16.05" customHeight="1" x14ac:dyDescent="0.25">
      <c r="B60" s="79"/>
      <c r="C60" s="79"/>
      <c r="D60" s="79"/>
      <c r="E60" s="79"/>
      <c r="G60" s="19"/>
      <c r="H60" s="8" t="s">
        <v>19</v>
      </c>
      <c r="I60" s="28"/>
      <c r="J60" s="95"/>
      <c r="K60" s="30"/>
      <c r="L60" s="23"/>
      <c r="M60" s="74"/>
    </row>
    <row r="61" spans="2:15" ht="16.05" customHeight="1" x14ac:dyDescent="0.25">
      <c r="G61" s="19"/>
      <c r="J61" s="30"/>
      <c r="K61" s="30"/>
      <c r="M61" s="62"/>
    </row>
    <row r="62" spans="2:15" ht="16.05" customHeight="1" thickBot="1" x14ac:dyDescent="0.35">
      <c r="B62" s="347"/>
      <c r="C62" s="347"/>
      <c r="D62" s="347"/>
      <c r="E62" s="347"/>
      <c r="G62" s="19"/>
      <c r="H62" s="9" t="s">
        <v>20</v>
      </c>
      <c r="I62" s="8"/>
      <c r="J62" s="104"/>
      <c r="K62" s="30"/>
      <c r="L62" s="24" t="s">
        <v>21</v>
      </c>
      <c r="M62" s="60">
        <f>SUM(M41:M61)</f>
        <v>0</v>
      </c>
    </row>
    <row r="63" spans="2:15" ht="16.05" customHeight="1" thickTop="1" x14ac:dyDescent="0.25">
      <c r="B63" s="330" t="s">
        <v>36</v>
      </c>
      <c r="C63" s="330"/>
      <c r="D63" s="330"/>
      <c r="E63" s="330"/>
      <c r="G63" s="19"/>
      <c r="H63" s="8"/>
      <c r="I63" s="8"/>
      <c r="J63" s="95"/>
      <c r="K63" s="30"/>
      <c r="L63" s="23"/>
      <c r="M63" s="56"/>
    </row>
    <row r="64" spans="2:15" ht="16.05" customHeight="1" thickBot="1" x14ac:dyDescent="0.35">
      <c r="G64" s="19"/>
      <c r="H64" s="9" t="s">
        <v>22</v>
      </c>
      <c r="I64" s="8"/>
      <c r="J64" s="348" t="str">
        <f>IF(M64&gt;=0, "", "(Note negative; net loss)")</f>
        <v/>
      </c>
      <c r="K64" s="348"/>
      <c r="L64" s="24" t="s">
        <v>23</v>
      </c>
      <c r="M64" s="60">
        <f>M38-M62</f>
        <v>0</v>
      </c>
    </row>
    <row r="65" spans="2:15" ht="16.05" customHeight="1" thickTop="1" x14ac:dyDescent="0.3">
      <c r="B65" s="329"/>
      <c r="C65" s="329"/>
      <c r="D65" s="329"/>
      <c r="E65" s="329"/>
      <c r="G65" s="19"/>
      <c r="H65" s="9"/>
      <c r="I65" s="8"/>
      <c r="J65" s="70"/>
      <c r="K65" s="70"/>
      <c r="L65" s="71"/>
      <c r="M65" s="72"/>
      <c r="N65" s="30"/>
    </row>
    <row r="66" spans="2:15" ht="16.05" customHeight="1" x14ac:dyDescent="0.25">
      <c r="B66" s="330" t="s">
        <v>81</v>
      </c>
      <c r="C66" s="330"/>
      <c r="D66" s="330"/>
      <c r="E66" s="330"/>
      <c r="G66" s="19"/>
      <c r="H66" s="80" t="s">
        <v>110</v>
      </c>
      <c r="I66" s="8"/>
      <c r="J66" s="8"/>
      <c r="L66" s="23"/>
      <c r="M66" s="56"/>
    </row>
    <row r="67" spans="2:15" ht="16.05" customHeight="1" x14ac:dyDescent="0.25">
      <c r="G67" s="19"/>
      <c r="H67" s="8" t="s">
        <v>39</v>
      </c>
      <c r="I67" s="8"/>
      <c r="J67" s="8"/>
      <c r="K67" s="21"/>
      <c r="L67" s="23"/>
      <c r="M67" s="74"/>
    </row>
    <row r="68" spans="2:15" ht="16.05" customHeight="1" x14ac:dyDescent="0.25">
      <c r="B68" s="349" t="s">
        <v>107</v>
      </c>
      <c r="C68" s="349"/>
      <c r="D68" s="349"/>
      <c r="G68" s="19"/>
      <c r="H68" s="8" t="s">
        <v>40</v>
      </c>
      <c r="I68" s="8"/>
      <c r="J68" s="8"/>
      <c r="K68" s="21"/>
      <c r="L68" s="23"/>
      <c r="M68" s="74"/>
    </row>
    <row r="69" spans="2:15" ht="16.05" customHeight="1" x14ac:dyDescent="0.25">
      <c r="B69" s="349"/>
      <c r="C69" s="349"/>
      <c r="D69" s="349"/>
      <c r="E69" s="25"/>
      <c r="G69" s="19"/>
    </row>
    <row r="70" spans="2:15" ht="16.05" customHeight="1" x14ac:dyDescent="0.25">
      <c r="E70" s="26" t="s">
        <v>48</v>
      </c>
      <c r="G70" s="19"/>
      <c r="H70" s="8" t="s">
        <v>134</v>
      </c>
      <c r="I70" s="8"/>
      <c r="J70" s="8"/>
      <c r="K70" s="21"/>
      <c r="L70" s="24" t="s">
        <v>41</v>
      </c>
      <c r="M70" s="63"/>
      <c r="O70" s="80" t="s">
        <v>135</v>
      </c>
    </row>
    <row r="71" spans="2:15" ht="16.05" customHeight="1" x14ac:dyDescent="0.25">
      <c r="B71" s="345" t="s">
        <v>47</v>
      </c>
      <c r="C71" s="345"/>
      <c r="D71" s="345"/>
      <c r="E71" s="345"/>
      <c r="G71" s="19"/>
      <c r="H71" s="8"/>
      <c r="I71" s="8"/>
      <c r="J71" s="8"/>
      <c r="K71" s="21"/>
      <c r="L71" s="23"/>
      <c r="M71" s="56"/>
    </row>
    <row r="72" spans="2:15" ht="17.25" customHeight="1" thickBot="1" x14ac:dyDescent="0.3">
      <c r="B72" s="345"/>
      <c r="C72" s="345"/>
      <c r="D72" s="345"/>
      <c r="E72" s="345"/>
      <c r="G72" s="19"/>
      <c r="H72" s="9" t="s">
        <v>42</v>
      </c>
      <c r="I72" s="8"/>
      <c r="J72" s="12"/>
      <c r="K72" s="14"/>
      <c r="L72" s="23"/>
      <c r="M72" s="53">
        <f>SUM(M67:M68)-M70</f>
        <v>0</v>
      </c>
    </row>
    <row r="73" spans="2:15" ht="17.25" customHeight="1" thickTop="1" x14ac:dyDescent="0.25"/>
    <row r="74" spans="2:15" ht="17.25" customHeight="1" x14ac:dyDescent="0.25"/>
    <row r="75" spans="2:15" ht="17.25" customHeight="1" x14ac:dyDescent="0.25"/>
    <row r="76" spans="2:15" ht="17.25" customHeight="1" x14ac:dyDescent="0.25"/>
    <row r="77" spans="2:15" ht="17.25" customHeight="1" x14ac:dyDescent="0.25"/>
    <row r="78" spans="2:15" ht="17.25" customHeight="1" x14ac:dyDescent="0.25"/>
    <row r="79" spans="2:15" ht="17.25" customHeight="1" x14ac:dyDescent="0.25"/>
    <row r="80" spans="2:15" ht="17.25" customHeight="1" x14ac:dyDescent="0.25">
      <c r="G80" s="2"/>
    </row>
    <row r="81" spans="7:7" ht="17.25" customHeight="1" x14ac:dyDescent="0.25">
      <c r="G81" s="2"/>
    </row>
  </sheetData>
  <mergeCells count="34">
    <mergeCell ref="O30:O34"/>
    <mergeCell ref="B44:E48"/>
    <mergeCell ref="C49:D49"/>
    <mergeCell ref="B71:E72"/>
    <mergeCell ref="B54:E54"/>
    <mergeCell ref="B55:E55"/>
    <mergeCell ref="B56:E56"/>
    <mergeCell ref="B58:E58"/>
    <mergeCell ref="B59:E59"/>
    <mergeCell ref="B62:E62"/>
    <mergeCell ref="B63:E63"/>
    <mergeCell ref="J64:K64"/>
    <mergeCell ref="B65:E65"/>
    <mergeCell ref="B66:E66"/>
    <mergeCell ref="B68:D69"/>
    <mergeCell ref="A6:A7"/>
    <mergeCell ref="B6:I6"/>
    <mergeCell ref="J6:M6"/>
    <mergeCell ref="B7:M7"/>
    <mergeCell ref="B51:E52"/>
    <mergeCell ref="H10:L10"/>
    <mergeCell ref="H11:J11"/>
    <mergeCell ref="B15:E15"/>
    <mergeCell ref="B16:E16"/>
    <mergeCell ref="B18:E18"/>
    <mergeCell ref="B19:E19"/>
    <mergeCell ref="B21:E22"/>
    <mergeCell ref="B23:E39"/>
    <mergeCell ref="B1:M1"/>
    <mergeCell ref="B4:H4"/>
    <mergeCell ref="B2:M2"/>
    <mergeCell ref="I3:J3"/>
    <mergeCell ref="B5:I5"/>
    <mergeCell ref="J5:M5"/>
  </mergeCells>
  <hyperlinks>
    <hyperlink ref="J5:M5" location="Balance_Sht!A1" display="please see also &quot;Balance_Sht&quot;." xr:uid="{4FCCF809-D4B5-433F-8471-A327CB57275A}"/>
    <hyperlink ref="J6:M6" location="Gaming_Summary!A1" display="please see also &quot;Gaming_Summary&quot;." xr:uid="{B0BA5BDE-5D4C-4AA5-BA1A-7F6E575FF359}"/>
    <hyperlink ref="I3" location="Banking!A1" display="the &quot;Banking&quot; sheet " xr:uid="{AC3DD185-78F2-42B0-9B1E-393346DA3DF3}"/>
    <hyperlink ref="I4" location="Summary!A1" display="please see the &quot;Summary&quot; sheet.  " xr:uid="{C2EBC8D3-76AE-44E7-BB7D-404CE3B69035}"/>
  </hyperlinks>
  <printOptions horizontalCentered="1" verticalCentered="1"/>
  <pageMargins left="0.59055118110236227" right="0.59055118110236227" top="0.59055118110236227" bottom="0.59055118110236227" header="0.31496062992125984" footer="0.31496062992125984"/>
  <pageSetup scale="72" orientation="portrait" blackAndWhite="1" r:id="rId1"/>
  <headerFooter>
    <oddFooter>&amp;L&amp;8Updated August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D5AA-01A2-42F2-869A-DC1894A72DB9}">
  <sheetPr>
    <tabColor rgb="FFFF0000"/>
  </sheetPr>
  <dimension ref="A1:V24"/>
  <sheetViews>
    <sheetView tabSelected="1" workbookViewId="0">
      <selection activeCell="A16" sqref="A16:B16"/>
    </sheetView>
  </sheetViews>
  <sheetFormatPr defaultRowHeight="13.2" x14ac:dyDescent="0.25"/>
  <cols>
    <col min="1" max="1" width="61" customWidth="1"/>
    <col min="2" max="2" width="39.5546875" customWidth="1"/>
    <col min="3" max="3" width="26.33203125" customWidth="1"/>
    <col min="4" max="4" width="97.6640625" customWidth="1"/>
    <col min="5" max="5" width="12.88671875" customWidth="1"/>
  </cols>
  <sheetData>
    <row r="1" spans="1:7" ht="27" customHeight="1" thickBot="1" x14ac:dyDescent="0.3">
      <c r="A1" s="350" t="s">
        <v>311</v>
      </c>
      <c r="B1" s="350"/>
      <c r="G1" s="90" t="str">
        <f>IF(GroupName="", "", IFERROR(INDEX(Categories!H6:I12,MATCH('START HERE'!B13,Categories!H6:H12,0),2), "")&amp;" − "&amp;GroupName&amp;" Group")</f>
        <v/>
      </c>
    </row>
    <row r="2" spans="1:7" s="150" customFormat="1" ht="20.100000000000001" customHeight="1" thickTop="1" thickBot="1" x14ac:dyDescent="0.3">
      <c r="A2" s="304"/>
      <c r="B2" s="305"/>
      <c r="C2" s="306"/>
    </row>
    <row r="3" spans="1:7" s="150" customFormat="1" ht="20.100000000000001" customHeight="1" thickBot="1" x14ac:dyDescent="0.3">
      <c r="A3" s="307" t="s">
        <v>164</v>
      </c>
      <c r="B3" s="227"/>
      <c r="C3" s="308"/>
      <c r="D3" s="150" t="s">
        <v>410</v>
      </c>
    </row>
    <row r="4" spans="1:7" s="150" customFormat="1" ht="20.100000000000001" customHeight="1" thickBot="1" x14ac:dyDescent="0.3">
      <c r="A4" s="307"/>
      <c r="B4" s="228"/>
      <c r="C4" s="308"/>
      <c r="D4" s="150" t="s">
        <v>411</v>
      </c>
    </row>
    <row r="5" spans="1:7" s="150" customFormat="1" ht="20.100000000000001" customHeight="1" thickBot="1" x14ac:dyDescent="0.3">
      <c r="A5" s="309" t="s">
        <v>413</v>
      </c>
      <c r="B5" s="227"/>
      <c r="C5" s="308"/>
    </row>
    <row r="6" spans="1:7" s="150" customFormat="1" ht="20.100000000000001" customHeight="1" thickBot="1" x14ac:dyDescent="0.3">
      <c r="A6" s="307"/>
      <c r="B6" s="228"/>
      <c r="C6" s="308"/>
    </row>
    <row r="7" spans="1:7" s="150" customFormat="1" ht="20.100000000000001" customHeight="1" thickBot="1" x14ac:dyDescent="0.3">
      <c r="A7" s="307" t="s">
        <v>165</v>
      </c>
      <c r="B7" s="227"/>
      <c r="C7" s="308"/>
    </row>
    <row r="8" spans="1:7" s="150" customFormat="1" ht="20.100000000000001" customHeight="1" thickBot="1" x14ac:dyDescent="0.3">
      <c r="A8" s="307"/>
      <c r="B8" s="228"/>
      <c r="C8" s="308"/>
    </row>
    <row r="9" spans="1:7" s="150" customFormat="1" ht="20.100000000000001" customHeight="1" thickBot="1" x14ac:dyDescent="0.3">
      <c r="A9" s="307" t="s">
        <v>166</v>
      </c>
      <c r="B9" s="229"/>
      <c r="C9" s="308"/>
    </row>
    <row r="10" spans="1:7" s="150" customFormat="1" ht="20.100000000000001" customHeight="1" x14ac:dyDescent="0.25">
      <c r="A10" s="310"/>
      <c r="B10" s="94"/>
      <c r="C10" s="308"/>
    </row>
    <row r="11" spans="1:7" s="150" customFormat="1" ht="20.100000000000001" customHeight="1" x14ac:dyDescent="0.25">
      <c r="A11" s="311" t="s">
        <v>203</v>
      </c>
      <c r="B11" s="312"/>
      <c r="C11" s="308" t="s">
        <v>327</v>
      </c>
    </row>
    <row r="12" spans="1:7" s="293" customFormat="1" ht="20.100000000000001" customHeight="1" x14ac:dyDescent="0.25">
      <c r="A12" s="307"/>
      <c r="B12" s="297"/>
      <c r="C12" s="308"/>
    </row>
    <row r="13" spans="1:7" s="150" customFormat="1" ht="20.100000000000001" customHeight="1" x14ac:dyDescent="0.25">
      <c r="A13" s="311" t="s">
        <v>204</v>
      </c>
      <c r="B13" s="312"/>
      <c r="C13" s="308" t="s">
        <v>327</v>
      </c>
      <c r="D13" s="230" t="s">
        <v>330</v>
      </c>
    </row>
    <row r="14" spans="1:7" s="150" customFormat="1" ht="20.100000000000001" customHeight="1" thickBot="1" x14ac:dyDescent="0.3">
      <c r="A14" s="313"/>
      <c r="B14" s="314"/>
      <c r="C14" s="315"/>
      <c r="D14"/>
    </row>
    <row r="15" spans="1:7" s="150" customFormat="1" ht="20.100000000000001" customHeight="1" thickTop="1" x14ac:dyDescent="0.25">
      <c r="A15"/>
      <c r="B15"/>
      <c r="C15"/>
      <c r="D15"/>
    </row>
    <row r="16" spans="1:7" s="150" customFormat="1" ht="20.100000000000001" customHeight="1" x14ac:dyDescent="0.25">
      <c r="A16" s="347"/>
      <c r="B16" s="347"/>
      <c r="C16"/>
      <c r="D16"/>
    </row>
    <row r="17" spans="1:22" ht="47.25" customHeight="1" x14ac:dyDescent="0.25">
      <c r="A17" s="351" t="s">
        <v>331</v>
      </c>
      <c r="B17" s="351"/>
      <c r="D17" s="292" t="s">
        <v>387</v>
      </c>
    </row>
    <row r="18" spans="1:22" s="136" customFormat="1" ht="45" customHeight="1" x14ac:dyDescent="0.25">
      <c r="A18" s="154" t="s">
        <v>312</v>
      </c>
      <c r="B18" s="145" t="s">
        <v>319</v>
      </c>
      <c r="C18" s="146" t="s">
        <v>313</v>
      </c>
      <c r="D18" s="231" t="s">
        <v>391</v>
      </c>
      <c r="E18"/>
      <c r="F18"/>
      <c r="G18"/>
      <c r="H18"/>
      <c r="I18"/>
      <c r="J18"/>
      <c r="K18"/>
      <c r="L18"/>
      <c r="M18"/>
    </row>
    <row r="19" spans="1:22" s="151" customFormat="1" ht="45" customHeight="1" x14ac:dyDescent="0.25">
      <c r="A19" s="154"/>
      <c r="B19" s="223"/>
      <c r="C19" s="146" t="s">
        <v>314</v>
      </c>
      <c r="D19" s="231" t="s">
        <v>401</v>
      </c>
    </row>
    <row r="20" spans="1:22" s="151" customFormat="1" ht="45" customHeight="1" x14ac:dyDescent="0.25">
      <c r="A20" s="154"/>
      <c r="B20" s="223"/>
      <c r="C20" s="146" t="s">
        <v>315</v>
      </c>
      <c r="D20" s="231" t="s">
        <v>402</v>
      </c>
      <c r="E20"/>
      <c r="F20"/>
      <c r="G20"/>
      <c r="H20"/>
      <c r="I20"/>
      <c r="J20"/>
      <c r="K20"/>
      <c r="L20"/>
      <c r="M20"/>
      <c r="N20"/>
      <c r="O20"/>
      <c r="P20"/>
      <c r="Q20"/>
      <c r="R20"/>
      <c r="S20"/>
      <c r="T20"/>
      <c r="U20"/>
      <c r="V20"/>
    </row>
    <row r="21" spans="1:22" s="136" customFormat="1" ht="30" customHeight="1" x14ac:dyDescent="0.25">
      <c r="A21" s="76" t="s">
        <v>321</v>
      </c>
      <c r="B21" s="82" t="s">
        <v>316</v>
      </c>
      <c r="C21" s="152" t="s">
        <v>317</v>
      </c>
      <c r="D21" s="226" t="s">
        <v>329</v>
      </c>
      <c r="E21"/>
      <c r="F21"/>
      <c r="G21"/>
      <c r="H21"/>
      <c r="I21"/>
      <c r="J21"/>
      <c r="K21"/>
      <c r="L21"/>
      <c r="M21"/>
      <c r="N21"/>
      <c r="O21"/>
      <c r="P21"/>
      <c r="Q21"/>
      <c r="R21"/>
      <c r="S21"/>
      <c r="T21"/>
      <c r="U21"/>
      <c r="V21"/>
    </row>
    <row r="22" spans="1:22" s="151" customFormat="1" ht="30" customHeight="1" x14ac:dyDescent="0.25">
      <c r="A22" s="76"/>
      <c r="B22" s="82"/>
      <c r="C22" s="152" t="s">
        <v>318</v>
      </c>
      <c r="D22" s="226" t="s">
        <v>326</v>
      </c>
      <c r="E22"/>
      <c r="F22"/>
      <c r="G22"/>
      <c r="H22"/>
      <c r="I22"/>
      <c r="J22"/>
      <c r="K22"/>
      <c r="L22"/>
      <c r="M22"/>
      <c r="N22"/>
      <c r="O22"/>
      <c r="P22"/>
      <c r="Q22"/>
      <c r="R22"/>
      <c r="S22"/>
      <c r="T22"/>
      <c r="U22"/>
      <c r="V22"/>
    </row>
    <row r="23" spans="1:22" s="136" customFormat="1" ht="30" customHeight="1" x14ac:dyDescent="0.25">
      <c r="A23" s="222" t="s">
        <v>322</v>
      </c>
      <c r="B23" s="224" t="s">
        <v>323</v>
      </c>
      <c r="C23" s="225" t="s">
        <v>320</v>
      </c>
      <c r="D23" s="233"/>
      <c r="E23"/>
      <c r="F23"/>
      <c r="G23"/>
      <c r="H23"/>
      <c r="I23"/>
      <c r="J23"/>
      <c r="K23"/>
      <c r="L23"/>
      <c r="M23"/>
      <c r="N23"/>
      <c r="O23"/>
      <c r="P23"/>
      <c r="Q23"/>
      <c r="R23"/>
      <c r="S23"/>
      <c r="T23"/>
      <c r="U23"/>
      <c r="V23"/>
    </row>
    <row r="24" spans="1:22" s="136" customFormat="1" ht="52.5" customHeight="1" x14ac:dyDescent="0.25">
      <c r="A24" s="232" t="s">
        <v>389</v>
      </c>
      <c r="B24" s="147" t="s">
        <v>324</v>
      </c>
      <c r="C24" s="148" t="s">
        <v>325</v>
      </c>
      <c r="D24" s="234" t="s">
        <v>390</v>
      </c>
      <c r="E24"/>
      <c r="F24"/>
      <c r="G24"/>
      <c r="H24"/>
      <c r="I24"/>
      <c r="J24"/>
      <c r="K24"/>
      <c r="L24"/>
      <c r="M24"/>
      <c r="N24"/>
      <c r="O24"/>
      <c r="P24"/>
      <c r="Q24"/>
      <c r="R24"/>
      <c r="S24"/>
      <c r="T24"/>
      <c r="U24"/>
      <c r="V24"/>
    </row>
  </sheetData>
  <mergeCells count="3">
    <mergeCell ref="A16:B16"/>
    <mergeCell ref="A1:B1"/>
    <mergeCell ref="A17:B17"/>
  </mergeCells>
  <hyperlinks>
    <hyperlink ref="C18" location="Ledger!A1" display="Banking_Investment" xr:uid="{726D418F-4190-42F1-8F87-C15B483BA967}"/>
    <hyperlink ref="C19" location="Income_Stmt!A1" display="Income_Stmt" xr:uid="{188431BC-2CC5-429B-AFC6-4AC1CAA49418}"/>
    <hyperlink ref="C20" location="Balance_Sht!A1" display="Balance_Sht" xr:uid="{F44B7266-401D-4FC3-BE20-B33E7F43216C}"/>
    <hyperlink ref="C21" location="Ledger!A1" display="Ledger" xr:uid="{954BA0AF-1A95-480C-9EEB-7F2A96817432}"/>
    <hyperlink ref="C22" location="Categories!A1" display="Categories" xr:uid="{723C4D82-C259-4992-9133-7786AD0E90C6}"/>
    <hyperlink ref="C23" location="Vehicles_RealProperty!A1" display="Vehicles_RealProperty!A1" xr:uid="{68C3CAA1-618D-41CF-9626-CA683248BD0F}"/>
    <hyperlink ref="C24" location="Gaming_Summary!A1" display="Gaming_Summary!A1" xr:uid="{BAEE37E6-3239-448B-83AC-5D3D66C5B5C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Choose from list" xr:uid="{715B3355-492A-43C2-B451-F015AB8ADC32}">
          <x14:formula1>
            <xm:f>Categories!$M$6:$M$18</xm:f>
          </x14:formula1>
          <xm:sqref>B11</xm:sqref>
        </x14:dataValidation>
        <x14:dataValidation type="list" allowBlank="1" showInputMessage="1" showErrorMessage="1" prompt="Choose from list" xr:uid="{D8861D58-9C1F-4269-9AED-C8C67724B350}">
          <x14:formula1>
            <xm:f>OFFSET(Categories!$D$21, 1, MATCH(SH_Prov_Ter, C_Prov_Ter, 0)-1, COUNTA(OFFSET(Categories!$D$21, 1, MATCH(SH_Prov_Ter, C_Prov_Ter, 0)-1, 10, 1)), 1)</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C6DC-3D5C-40DA-AAB4-A4F56526DE29}">
  <sheetPr>
    <tabColor theme="0" tint="-0.14999847407452621"/>
    <pageSetUpPr fitToPage="1"/>
  </sheetPr>
  <dimension ref="A1:N60"/>
  <sheetViews>
    <sheetView showGridLines="0" topLeftCell="A7" workbookViewId="0">
      <selection activeCell="H11" sqref="H11"/>
    </sheetView>
  </sheetViews>
  <sheetFormatPr defaultRowHeight="15" customHeight="1" x14ac:dyDescent="0.25"/>
  <cols>
    <col min="1" max="1" width="3.33203125" style="16" customWidth="1"/>
    <col min="2" max="2" width="10" style="27" customWidth="1"/>
    <col min="3" max="3" width="41.33203125" bestFit="1" customWidth="1"/>
    <col min="4" max="4" width="6" style="134" bestFit="1" customWidth="1"/>
    <col min="5" max="5" width="11.109375" customWidth="1"/>
    <col min="6" max="6" width="25.6640625" customWidth="1"/>
    <col min="7" max="7" width="12.6640625" style="16" customWidth="1"/>
    <col min="8" max="8" width="25.6640625" style="27" customWidth="1"/>
    <col min="9" max="9" width="8.6640625" customWidth="1"/>
    <col min="10" max="10" width="5.6640625" customWidth="1"/>
    <col min="11" max="11" width="12.6640625" customWidth="1"/>
    <col min="12" max="12" width="11.5546875" customWidth="1"/>
    <col min="13" max="13" width="10.33203125" bestFit="1" customWidth="1"/>
  </cols>
  <sheetData>
    <row r="1" spans="1:14" s="151" customFormat="1" ht="36.75" customHeight="1" x14ac:dyDescent="0.25">
      <c r="A1" s="83"/>
      <c r="B1" s="353" t="s">
        <v>338</v>
      </c>
      <c r="C1" s="353"/>
      <c r="D1" s="353"/>
      <c r="E1" s="353"/>
      <c r="F1" s="353"/>
      <c r="G1" s="353"/>
      <c r="H1" s="353"/>
      <c r="I1" s="353"/>
      <c r="J1" s="353"/>
      <c r="K1" s="353"/>
    </row>
    <row r="2" spans="1:14" s="30" customFormat="1" ht="36.75" customHeight="1" x14ac:dyDescent="0.25">
      <c r="A2" s="88"/>
      <c r="B2" s="361" t="s">
        <v>358</v>
      </c>
      <c r="C2" s="361"/>
      <c r="D2" s="361"/>
      <c r="E2" s="361"/>
      <c r="F2" s="361"/>
      <c r="G2" s="361"/>
      <c r="H2" s="361"/>
      <c r="I2" s="361"/>
      <c r="J2" s="361"/>
      <c r="K2" s="361"/>
    </row>
    <row r="3" spans="1:14" s="155" customFormat="1" ht="82.5" customHeight="1" x14ac:dyDescent="0.25">
      <c r="A3" s="204"/>
      <c r="B3" s="358" t="s">
        <v>369</v>
      </c>
      <c r="C3" s="358"/>
      <c r="D3" s="358"/>
      <c r="E3" s="358"/>
      <c r="F3" s="358"/>
      <c r="G3" s="358"/>
      <c r="H3" s="358"/>
      <c r="I3" s="358"/>
      <c r="J3" s="358"/>
      <c r="K3" s="358"/>
    </row>
    <row r="4" spans="1:14" s="136" customFormat="1" ht="44.25" customHeight="1" x14ac:dyDescent="0.25">
      <c r="A4" s="355" t="s">
        <v>373</v>
      </c>
      <c r="B4" s="356"/>
      <c r="C4" s="356"/>
      <c r="D4" s="356"/>
      <c r="E4" s="356"/>
      <c r="F4" s="356"/>
      <c r="G4" s="356"/>
      <c r="H4" s="356"/>
      <c r="I4" s="356"/>
      <c r="J4" s="356"/>
      <c r="K4" s="357"/>
    </row>
    <row r="5" spans="1:14" s="30" customFormat="1" ht="42.75" customHeight="1" x14ac:dyDescent="0.25">
      <c r="A5" s="362"/>
      <c r="B5" s="362"/>
      <c r="C5" s="88"/>
      <c r="D5" s="88"/>
      <c r="F5" s="358" t="s">
        <v>150</v>
      </c>
      <c r="G5" s="358"/>
      <c r="H5" s="358"/>
      <c r="I5" s="125"/>
      <c r="J5"/>
      <c r="K5"/>
      <c r="L5"/>
    </row>
    <row r="6" spans="1:14" s="30" customFormat="1" ht="48.75" customHeight="1" x14ac:dyDescent="0.25">
      <c r="A6" s="362"/>
      <c r="B6" s="362"/>
      <c r="C6" s="363" t="s">
        <v>202</v>
      </c>
      <c r="D6" s="363"/>
      <c r="F6" s="359" t="s">
        <v>151</v>
      </c>
      <c r="G6" s="359"/>
      <c r="H6" s="89" t="s">
        <v>152</v>
      </c>
      <c r="I6" s="89"/>
      <c r="J6" s="360" t="s">
        <v>280</v>
      </c>
      <c r="K6" s="360"/>
      <c r="L6" s="360"/>
      <c r="M6" s="352" t="s">
        <v>403</v>
      </c>
      <c r="N6" s="352"/>
    </row>
    <row r="7" spans="1:14" s="16" customFormat="1" ht="45" customHeight="1" x14ac:dyDescent="0.25">
      <c r="B7" s="27"/>
      <c r="D7" s="259"/>
      <c r="H7" s="27"/>
      <c r="I7" s="27"/>
      <c r="J7" s="32"/>
    </row>
    <row r="8" spans="1:14" ht="15.6" x14ac:dyDescent="0.3">
      <c r="B8" s="90" t="s">
        <v>161</v>
      </c>
      <c r="C8" s="90"/>
      <c r="D8" s="259"/>
      <c r="E8" s="90"/>
      <c r="F8" s="354" t="s">
        <v>249</v>
      </c>
      <c r="G8" s="354"/>
      <c r="H8" s="354" t="s">
        <v>250</v>
      </c>
      <c r="I8" s="354"/>
      <c r="J8" s="93" t="s">
        <v>153</v>
      </c>
      <c r="K8" s="90"/>
      <c r="L8" s="16"/>
    </row>
    <row r="9" spans="1:14" s="16" customFormat="1" ht="2.1" customHeight="1" x14ac:dyDescent="0.25">
      <c r="B9" s="90"/>
      <c r="C9" s="90"/>
      <c r="D9" s="259"/>
      <c r="E9" s="91"/>
      <c r="F9" s="91"/>
      <c r="G9" s="91"/>
      <c r="H9" s="91"/>
      <c r="I9" s="91"/>
      <c r="J9" s="33"/>
      <c r="K9" s="90"/>
    </row>
    <row r="10" spans="1:14" ht="27" x14ac:dyDescent="0.3">
      <c r="B10" s="130" t="s">
        <v>59</v>
      </c>
      <c r="C10" s="130" t="s">
        <v>4</v>
      </c>
      <c r="D10" s="260" t="s">
        <v>201</v>
      </c>
      <c r="E10" s="130" t="s">
        <v>190</v>
      </c>
      <c r="F10" s="131" t="s">
        <v>69</v>
      </c>
      <c r="G10" s="131" t="s">
        <v>73</v>
      </c>
      <c r="H10" s="131" t="s">
        <v>70</v>
      </c>
      <c r="I10" s="131" t="s">
        <v>68</v>
      </c>
      <c r="J10" s="132" t="s">
        <v>149</v>
      </c>
      <c r="K10" s="131" t="s">
        <v>74</v>
      </c>
    </row>
    <row r="11" spans="1:14" ht="15" customHeight="1" x14ac:dyDescent="0.25">
      <c r="A11" s="17"/>
      <c r="B11" s="34"/>
      <c r="C11" s="156"/>
      <c r="D11" s="261"/>
      <c r="E11" s="293"/>
      <c r="F11" s="157"/>
      <c r="G11" s="301"/>
      <c r="H11" s="293"/>
      <c r="I11" s="158"/>
      <c r="J11" s="206"/>
      <c r="K11" s="301"/>
    </row>
    <row r="12" spans="1:14" s="121" customFormat="1" ht="15" customHeight="1" x14ac:dyDescent="0.25">
      <c r="A12" s="120"/>
      <c r="B12" s="34"/>
      <c r="C12" s="156"/>
      <c r="D12" s="261"/>
      <c r="E12" s="293"/>
      <c r="F12" s="157"/>
      <c r="G12" s="299"/>
      <c r="H12" s="159"/>
      <c r="I12" s="158"/>
      <c r="J12" s="207"/>
      <c r="K12" s="299"/>
    </row>
    <row r="13" spans="1:14" ht="15" customHeight="1" x14ac:dyDescent="0.25">
      <c r="A13" s="17"/>
      <c r="B13" s="34"/>
      <c r="C13" s="156"/>
      <c r="D13" s="261"/>
      <c r="E13" s="293"/>
      <c r="F13" s="157"/>
      <c r="G13" s="299"/>
      <c r="H13" s="293"/>
      <c r="I13" s="158"/>
      <c r="J13" s="206"/>
      <c r="K13" s="299"/>
    </row>
    <row r="14" spans="1:14" ht="15" customHeight="1" x14ac:dyDescent="0.25">
      <c r="A14" s="17"/>
      <c r="B14" s="34"/>
      <c r="C14" s="156"/>
      <c r="D14" s="261"/>
      <c r="E14" s="293"/>
      <c r="F14" s="157"/>
      <c r="G14" s="299"/>
      <c r="H14" s="293"/>
      <c r="I14" s="158"/>
      <c r="J14" s="206"/>
      <c r="K14" s="299"/>
      <c r="N14" s="119"/>
    </row>
    <row r="15" spans="1:14" ht="15" customHeight="1" x14ac:dyDescent="0.25">
      <c r="A15" s="17"/>
      <c r="B15" s="34"/>
      <c r="C15" s="156"/>
      <c r="D15" s="261"/>
      <c r="E15" s="293"/>
      <c r="F15" s="157"/>
      <c r="G15" s="299"/>
      <c r="H15" s="293"/>
      <c r="I15" s="158"/>
      <c r="J15" s="206"/>
      <c r="K15" s="299"/>
    </row>
    <row r="16" spans="1:14" ht="15" customHeight="1" x14ac:dyDescent="0.25">
      <c r="A16" s="17"/>
      <c r="B16" s="34"/>
      <c r="C16" s="156"/>
      <c r="D16" s="261"/>
      <c r="E16" s="293"/>
      <c r="F16" s="157"/>
      <c r="G16" s="299"/>
      <c r="H16" s="289"/>
      <c r="I16" s="158"/>
      <c r="J16" s="206"/>
      <c r="K16" s="299"/>
    </row>
    <row r="17" spans="2:13" ht="15" customHeight="1" x14ac:dyDescent="0.25">
      <c r="B17" s="34"/>
      <c r="C17" s="156"/>
      <c r="D17" s="261"/>
      <c r="E17" s="293"/>
      <c r="F17" s="157"/>
      <c r="G17" s="299"/>
      <c r="H17" s="293"/>
      <c r="I17" s="158"/>
      <c r="J17" s="206"/>
      <c r="K17" s="299"/>
    </row>
    <row r="18" spans="2:13" ht="15" customHeight="1" x14ac:dyDescent="0.25">
      <c r="B18" s="34"/>
      <c r="C18" s="156"/>
      <c r="D18" s="261"/>
      <c r="E18" s="293"/>
      <c r="F18" s="157"/>
      <c r="G18" s="299"/>
      <c r="H18" s="289"/>
      <c r="I18" s="158"/>
      <c r="J18" s="206"/>
      <c r="K18" s="299"/>
    </row>
    <row r="19" spans="2:13" ht="15" customHeight="1" x14ac:dyDescent="0.25">
      <c r="B19" s="34"/>
      <c r="C19" s="156"/>
      <c r="D19" s="261"/>
      <c r="E19" s="293"/>
      <c r="F19" s="157"/>
      <c r="G19" s="299"/>
      <c r="H19" s="289"/>
      <c r="I19" s="158"/>
      <c r="J19" s="206"/>
      <c r="K19" s="299"/>
    </row>
    <row r="20" spans="2:13" ht="15" customHeight="1" x14ac:dyDescent="0.25">
      <c r="B20" s="34"/>
      <c r="C20" s="156"/>
      <c r="D20" s="261"/>
      <c r="E20" s="293"/>
      <c r="F20" s="157"/>
      <c r="G20" s="299"/>
      <c r="H20" s="293"/>
      <c r="I20" s="158"/>
      <c r="J20" s="206"/>
      <c r="K20" s="299"/>
    </row>
    <row r="21" spans="2:13" ht="15" customHeight="1" x14ac:dyDescent="0.25">
      <c r="B21" s="34"/>
      <c r="C21" s="156"/>
      <c r="D21" s="261"/>
      <c r="E21" s="293"/>
      <c r="F21" s="157"/>
      <c r="G21" s="299"/>
      <c r="H21" s="293"/>
      <c r="I21" s="158"/>
      <c r="J21" s="206"/>
      <c r="K21" s="299"/>
    </row>
    <row r="22" spans="2:13" ht="15" customHeight="1" x14ac:dyDescent="0.25">
      <c r="B22" s="34"/>
      <c r="C22" s="156"/>
      <c r="D22" s="261"/>
      <c r="E22" s="293"/>
      <c r="F22" s="157"/>
      <c r="G22" s="299"/>
      <c r="H22" s="293"/>
      <c r="I22" s="158"/>
      <c r="J22" s="206"/>
      <c r="K22" s="299"/>
    </row>
    <row r="23" spans="2:13" ht="15" customHeight="1" x14ac:dyDescent="0.25">
      <c r="B23" s="34"/>
      <c r="C23" s="156"/>
      <c r="D23" s="261"/>
      <c r="E23" s="293"/>
      <c r="F23" s="157"/>
      <c r="G23" s="299"/>
      <c r="H23" s="293"/>
      <c r="I23" s="158"/>
      <c r="J23" s="206"/>
      <c r="K23" s="299"/>
      <c r="M23" s="119"/>
    </row>
    <row r="24" spans="2:13" ht="15" customHeight="1" x14ac:dyDescent="0.25">
      <c r="B24" s="34"/>
      <c r="C24" s="156"/>
      <c r="D24" s="261"/>
      <c r="E24" s="293"/>
      <c r="F24" s="157"/>
      <c r="G24" s="299"/>
      <c r="H24" s="293"/>
      <c r="I24" s="158"/>
      <c r="J24" s="206"/>
      <c r="K24" s="299"/>
    </row>
    <row r="25" spans="2:13" ht="15" customHeight="1" x14ac:dyDescent="0.25">
      <c r="B25" s="34"/>
      <c r="C25" s="156"/>
      <c r="D25" s="261"/>
      <c r="E25" s="293"/>
      <c r="F25" s="157"/>
      <c r="G25" s="299"/>
      <c r="H25" s="293"/>
      <c r="I25" s="158"/>
      <c r="J25" s="206"/>
      <c r="K25" s="299"/>
      <c r="M25" t="s">
        <v>374</v>
      </c>
    </row>
    <row r="26" spans="2:13" ht="15" customHeight="1" x14ac:dyDescent="0.25">
      <c r="B26" s="34"/>
      <c r="C26" s="156"/>
      <c r="D26" s="287"/>
      <c r="E26" s="298"/>
      <c r="F26" s="302"/>
      <c r="G26" s="291"/>
      <c r="H26" s="293"/>
      <c r="I26" s="158"/>
      <c r="J26" s="207"/>
      <c r="K26" s="291"/>
    </row>
    <row r="27" spans="2:13" ht="15" customHeight="1" x14ac:dyDescent="0.25">
      <c r="B27" s="34"/>
      <c r="C27" s="156"/>
      <c r="D27" s="287"/>
      <c r="E27" s="298"/>
      <c r="F27" s="302"/>
      <c r="G27" s="291"/>
      <c r="H27" s="289"/>
      <c r="I27" s="158"/>
      <c r="J27" s="207"/>
      <c r="K27" s="291"/>
    </row>
    <row r="28" spans="2:13" ht="15" customHeight="1" x14ac:dyDescent="0.25">
      <c r="B28" s="34"/>
      <c r="C28" s="156"/>
      <c r="D28" s="287"/>
      <c r="E28" s="298"/>
      <c r="F28" s="302"/>
      <c r="G28" s="291"/>
      <c r="H28" s="289"/>
      <c r="I28" s="158"/>
      <c r="J28" s="207"/>
      <c r="K28" s="291"/>
    </row>
    <row r="29" spans="2:13" ht="15" customHeight="1" x14ac:dyDescent="0.25">
      <c r="B29" s="34"/>
      <c r="C29" s="156"/>
      <c r="D29" s="287"/>
      <c r="E29" s="298"/>
      <c r="F29" s="302"/>
      <c r="G29" s="291"/>
      <c r="H29" s="289"/>
      <c r="I29" s="158"/>
      <c r="J29" s="207"/>
      <c r="K29" s="291"/>
      <c r="M29" s="119"/>
    </row>
    <row r="30" spans="2:13" ht="15" customHeight="1" x14ac:dyDescent="0.25">
      <c r="B30" s="34"/>
      <c r="C30" s="156"/>
      <c r="D30" s="287"/>
      <c r="E30" s="298"/>
      <c r="F30" s="302"/>
      <c r="G30" s="291"/>
      <c r="H30" s="289"/>
      <c r="I30" s="158"/>
      <c r="J30" s="207"/>
      <c r="K30" s="291"/>
    </row>
    <row r="31" spans="2:13" ht="15" customHeight="1" x14ac:dyDescent="0.25">
      <c r="B31" s="34"/>
      <c r="C31" s="156"/>
      <c r="D31" s="261"/>
      <c r="E31" s="94" t="s">
        <v>388</v>
      </c>
      <c r="F31" s="288"/>
      <c r="G31" s="290"/>
      <c r="H31" s="289"/>
      <c r="I31" s="158"/>
      <c r="J31" s="207"/>
      <c r="K31" s="291"/>
    </row>
    <row r="32" spans="2:13" ht="15" customHeight="1" x14ac:dyDescent="0.25">
      <c r="B32" s="34"/>
      <c r="C32" s="156"/>
      <c r="D32" s="261"/>
      <c r="E32" s="94" t="s">
        <v>388</v>
      </c>
      <c r="F32" s="288"/>
      <c r="G32" s="290"/>
      <c r="H32" s="289"/>
      <c r="I32" s="158"/>
      <c r="J32" s="207"/>
      <c r="K32" s="291"/>
    </row>
    <row r="33" spans="2:13" ht="15" customHeight="1" x14ac:dyDescent="0.25">
      <c r="B33" s="90" t="s">
        <v>72</v>
      </c>
      <c r="C33" s="90"/>
      <c r="D33" s="90"/>
      <c r="E33" s="90"/>
      <c r="F33" s="90"/>
      <c r="G33" s="92">
        <f>SUBTOTAL(109,Ledger[Amount Received])</f>
        <v>0</v>
      </c>
      <c r="H33" s="90"/>
      <c r="I33" s="90"/>
      <c r="J33" s="90"/>
      <c r="K33" s="92">
        <f>SUBTOTAL(109,Ledger[Amount Paid])</f>
        <v>0</v>
      </c>
      <c r="M33" s="31"/>
    </row>
    <row r="35" spans="2:13" ht="15" customHeight="1" x14ac:dyDescent="0.25">
      <c r="G35" s="119"/>
      <c r="K35" s="119">
        <f>Ledger[[#Totals],[Amount Received]]-Ledger[[#Totals],[Amount Paid]]</f>
        <v>0</v>
      </c>
    </row>
    <row r="42" spans="2:13" ht="15" customHeight="1" x14ac:dyDescent="0.25">
      <c r="K42" s="16"/>
    </row>
    <row r="43" spans="2:13" ht="15" customHeight="1" x14ac:dyDescent="0.25">
      <c r="K43" s="8"/>
    </row>
    <row r="44" spans="2:13" ht="15" customHeight="1" x14ac:dyDescent="0.25">
      <c r="K44" s="8"/>
    </row>
    <row r="45" spans="2:13" ht="15" customHeight="1" x14ac:dyDescent="0.25">
      <c r="K45" s="8"/>
    </row>
    <row r="46" spans="2:13" ht="15" customHeight="1" x14ac:dyDescent="0.25">
      <c r="K46" s="8"/>
    </row>
    <row r="47" spans="2:13" ht="15" customHeight="1" x14ac:dyDescent="0.25">
      <c r="K47" s="13"/>
    </row>
    <row r="48" spans="2:13" ht="15" customHeight="1" x14ac:dyDescent="0.25">
      <c r="K48" s="13"/>
    </row>
    <row r="49" spans="11:11" ht="15" customHeight="1" x14ac:dyDescent="0.25">
      <c r="K49" s="13"/>
    </row>
    <row r="50" spans="11:11" ht="15" customHeight="1" x14ac:dyDescent="0.25">
      <c r="K50" s="8"/>
    </row>
    <row r="51" spans="11:11" ht="15" customHeight="1" x14ac:dyDescent="0.25">
      <c r="K51" s="8"/>
    </row>
    <row r="52" spans="11:11" ht="15" customHeight="1" x14ac:dyDescent="0.25">
      <c r="K52" s="8"/>
    </row>
    <row r="53" spans="11:11" ht="15" customHeight="1" x14ac:dyDescent="0.25">
      <c r="K53" s="8"/>
    </row>
    <row r="54" spans="11:11" ht="15" customHeight="1" x14ac:dyDescent="0.25">
      <c r="K54" s="8"/>
    </row>
    <row r="55" spans="11:11" ht="15" customHeight="1" x14ac:dyDescent="0.25">
      <c r="K55" s="8"/>
    </row>
    <row r="56" spans="11:11" ht="15" customHeight="1" x14ac:dyDescent="0.25">
      <c r="K56" s="8"/>
    </row>
    <row r="57" spans="11:11" ht="15" customHeight="1" x14ac:dyDescent="0.25">
      <c r="K57" s="8"/>
    </row>
    <row r="58" spans="11:11" ht="15" customHeight="1" x14ac:dyDescent="0.25">
      <c r="K58" s="8"/>
    </row>
    <row r="59" spans="11:11" ht="15" customHeight="1" x14ac:dyDescent="0.25">
      <c r="K59" s="16"/>
    </row>
    <row r="60" spans="11:11" ht="15" customHeight="1" x14ac:dyDescent="0.25">
      <c r="K60" s="16"/>
    </row>
  </sheetData>
  <mergeCells count="12">
    <mergeCell ref="M6:N6"/>
    <mergeCell ref="B1:K1"/>
    <mergeCell ref="F8:G8"/>
    <mergeCell ref="H8:I8"/>
    <mergeCell ref="A4:K4"/>
    <mergeCell ref="F5:H5"/>
    <mergeCell ref="F6:G6"/>
    <mergeCell ref="J6:L6"/>
    <mergeCell ref="B2:K2"/>
    <mergeCell ref="B3:K3"/>
    <mergeCell ref="A5:B6"/>
    <mergeCell ref="C6:D6"/>
  </mergeCells>
  <hyperlinks>
    <hyperlink ref="H6" location="Categories!A1" display="Categories Sheet" xr:uid="{053AA88D-D7F7-443A-8BAF-333E97ACBE49}"/>
  </hyperlinks>
  <pageMargins left="0.51181102362204722" right="0.51181102362204722" top="0.55118110236220474" bottom="0.55118110236220474" header="0.31496062992125984" footer="0.31496062992125984"/>
  <pageSetup scale="81" fitToHeight="0" orientation="landscape" blackAndWhite="1" r:id="rId1"/>
  <ignoredErrors>
    <ignoredError sqref="E31:E32"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67C97BA-FC9E-4DF7-A23B-1EAD0342A2B9}">
          <x14:formula1>
            <xm:f>Categories!$A$7:$A$22</xm:f>
          </x14:formula1>
          <xm:sqref>F11:F32</xm:sqref>
        </x14:dataValidation>
        <x14:dataValidation type="list" allowBlank="1" showInputMessage="1" showErrorMessage="1" xr:uid="{273CBF86-9CAF-416D-A72E-CC31861B5F47}">
          <x14:formula1>
            <xm:f>Categories!$A$26:$A$45</xm:f>
          </x14:formula1>
          <xm:sqref>H11:H32</xm:sqref>
        </x14:dataValidation>
        <x14:dataValidation type="list" allowBlank="1" showInputMessage="1" showErrorMessage="1" xr:uid="{82351F9B-31F7-4DE0-AFB6-EADE59268E92}">
          <x14:formula1>
            <xm:f>Banking_Investment!$C$25:$C$34</xm:f>
          </x14:formula1>
          <xm:sqref>E11:E32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36C40-D558-4F58-8FD4-0DDDBCE2ECDE}">
  <sheetPr>
    <pageSetUpPr fitToPage="1"/>
  </sheetPr>
  <dimension ref="A1:AD45"/>
  <sheetViews>
    <sheetView topLeftCell="B6" workbookViewId="0">
      <selection activeCell="P22" sqref="P22"/>
    </sheetView>
  </sheetViews>
  <sheetFormatPr defaultRowHeight="13.2" outlineLevelCol="1" x14ac:dyDescent="0.25"/>
  <cols>
    <col min="1" max="1" width="33.33203125" customWidth="1"/>
    <col min="2" max="2" width="89.109375" style="84" customWidth="1"/>
    <col min="3" max="3" width="9.109375" customWidth="1"/>
    <col min="4" max="4" width="9.109375" customWidth="1" outlineLevel="1"/>
    <col min="5" max="5" width="18.33203125" customWidth="1" outlineLevel="1"/>
    <col min="6" max="10" width="9.109375" customWidth="1" outlineLevel="1"/>
    <col min="11" max="11" width="9.109375" style="134" customWidth="1" outlineLevel="1"/>
    <col min="12" max="16" width="9.109375" customWidth="1" outlineLevel="1"/>
  </cols>
  <sheetData>
    <row r="1" spans="1:30" s="151" customFormat="1" ht="33.75" customHeight="1" x14ac:dyDescent="0.25">
      <c r="A1" s="350" t="s">
        <v>339</v>
      </c>
      <c r="B1" s="350"/>
    </row>
    <row r="2" spans="1:30" s="151" customFormat="1" ht="33.75" customHeight="1" x14ac:dyDescent="0.25">
      <c r="A2" s="365" t="s">
        <v>335</v>
      </c>
      <c r="B2" s="365"/>
    </row>
    <row r="3" spans="1:30" s="151" customFormat="1" x14ac:dyDescent="0.25">
      <c r="A3" s="364" t="s">
        <v>334</v>
      </c>
      <c r="B3" s="364"/>
    </row>
    <row r="4" spans="1:30" s="151" customFormat="1" x14ac:dyDescent="0.25">
      <c r="B4" s="149"/>
    </row>
    <row r="5" spans="1:30" x14ac:dyDescent="0.25">
      <c r="A5" t="s">
        <v>60</v>
      </c>
      <c r="D5" s="235"/>
      <c r="E5" s="235" t="s">
        <v>191</v>
      </c>
      <c r="H5" s="235" t="s">
        <v>204</v>
      </c>
      <c r="I5" s="235"/>
      <c r="K5" s="235"/>
      <c r="L5" s="235" t="s">
        <v>205</v>
      </c>
      <c r="M5" s="235" t="s">
        <v>238</v>
      </c>
      <c r="R5" s="294" t="s">
        <v>400</v>
      </c>
    </row>
    <row r="6" spans="1:30" x14ac:dyDescent="0.25">
      <c r="A6" s="1" t="s">
        <v>86</v>
      </c>
      <c r="C6" s="8"/>
      <c r="D6" s="235" t="s">
        <v>185</v>
      </c>
      <c r="E6" s="235" t="str">
        <f>IF(BI_Acct1=0, "", BI_Acct1)</f>
        <v/>
      </c>
      <c r="H6" s="235" t="s">
        <v>212</v>
      </c>
      <c r="I6" s="235" t="s">
        <v>210</v>
      </c>
      <c r="K6" s="235" t="s">
        <v>239</v>
      </c>
      <c r="L6" s="235" t="s">
        <v>223</v>
      </c>
      <c r="M6" s="235" t="s">
        <v>206</v>
      </c>
    </row>
    <row r="7" spans="1:30" ht="26.4" x14ac:dyDescent="0.25">
      <c r="A7" s="112" t="s">
        <v>27</v>
      </c>
      <c r="B7" s="113" t="s">
        <v>52</v>
      </c>
      <c r="C7" s="8"/>
      <c r="D7" s="235" t="s">
        <v>186</v>
      </c>
      <c r="E7" s="235" t="str">
        <f>IF(BI_Acct2=0, "", BI_Acct2)</f>
        <v/>
      </c>
      <c r="H7" s="235" t="s">
        <v>213</v>
      </c>
      <c r="I7" s="235" t="s">
        <v>211</v>
      </c>
      <c r="K7" s="235" t="s">
        <v>239</v>
      </c>
      <c r="L7" s="235" t="s">
        <v>224</v>
      </c>
      <c r="M7" s="235" t="s">
        <v>153</v>
      </c>
      <c r="R7" s="294"/>
      <c r="S7" s="294"/>
      <c r="T7" s="294"/>
      <c r="U7" s="294"/>
      <c r="V7" s="294"/>
      <c r="W7" s="294"/>
      <c r="X7" s="294"/>
      <c r="Y7" s="294"/>
      <c r="Z7" s="294"/>
      <c r="AA7" s="294"/>
      <c r="AB7" s="294"/>
      <c r="AC7" s="294"/>
      <c r="AD7" s="294"/>
    </row>
    <row r="8" spans="1:30" ht="26.4" x14ac:dyDescent="0.25">
      <c r="A8" s="112" t="s">
        <v>33</v>
      </c>
      <c r="B8" s="113" t="s">
        <v>148</v>
      </c>
      <c r="C8" s="8"/>
      <c r="D8" s="235" t="s">
        <v>187</v>
      </c>
      <c r="E8" s="235" t="str">
        <f>IF(BI_Acct3=0, "", BI_Acct3)</f>
        <v/>
      </c>
      <c r="H8" s="235" t="s">
        <v>214</v>
      </c>
      <c r="I8" s="235" t="s">
        <v>242</v>
      </c>
      <c r="K8" s="235" t="s">
        <v>239</v>
      </c>
      <c r="L8" s="235" t="s">
        <v>216</v>
      </c>
      <c r="M8" s="235" t="s">
        <v>208</v>
      </c>
    </row>
    <row r="9" spans="1:30" ht="26.4" x14ac:dyDescent="0.25">
      <c r="A9" s="112" t="s">
        <v>7</v>
      </c>
      <c r="B9" s="113" t="s">
        <v>94</v>
      </c>
      <c r="C9" s="8"/>
      <c r="D9" s="235" t="s">
        <v>188</v>
      </c>
      <c r="E9" s="235" t="str">
        <f>IF(BI_Acct4=0, "", BI_Acct4)</f>
        <v/>
      </c>
      <c r="H9" s="235" t="s">
        <v>216</v>
      </c>
      <c r="I9" s="235" t="s">
        <v>243</v>
      </c>
      <c r="K9" s="235" t="s">
        <v>241</v>
      </c>
      <c r="L9" s="235" t="s">
        <v>225</v>
      </c>
      <c r="M9" s="235" t="s">
        <v>226</v>
      </c>
      <c r="R9" s="294"/>
    </row>
    <row r="10" spans="1:30" ht="26.4" x14ac:dyDescent="0.25">
      <c r="A10" s="112" t="s">
        <v>9</v>
      </c>
      <c r="B10" s="113" t="s">
        <v>88</v>
      </c>
      <c r="C10" s="8"/>
      <c r="D10" s="235" t="s">
        <v>189</v>
      </c>
      <c r="E10" s="235" t="str">
        <f>IF(BI_Acct5=0, "", BI_Acct1)</f>
        <v/>
      </c>
      <c r="H10" s="235" t="s">
        <v>218</v>
      </c>
      <c r="I10" s="235" t="s">
        <v>244</v>
      </c>
      <c r="K10" s="235" t="s">
        <v>241</v>
      </c>
      <c r="L10" s="235" t="s">
        <v>227</v>
      </c>
      <c r="M10" s="235" t="s">
        <v>220</v>
      </c>
      <c r="R10" s="294"/>
    </row>
    <row r="11" spans="1:30" ht="39.6" x14ac:dyDescent="0.25">
      <c r="A11" s="114" t="s">
        <v>32</v>
      </c>
      <c r="B11" s="113" t="s">
        <v>359</v>
      </c>
      <c r="C11" s="8"/>
      <c r="D11" s="235" t="s">
        <v>192</v>
      </c>
      <c r="E11" s="235" t="str">
        <f>IF(BI_Acct6=0, "", BI_Acct1)</f>
        <v/>
      </c>
      <c r="H11" s="235" t="s">
        <v>215</v>
      </c>
      <c r="I11" s="235" t="s">
        <v>245</v>
      </c>
      <c r="K11" s="235" t="s">
        <v>241</v>
      </c>
      <c r="L11" s="235" t="s">
        <v>229</v>
      </c>
      <c r="M11" s="235" t="s">
        <v>221</v>
      </c>
      <c r="R11" s="294"/>
    </row>
    <row r="12" spans="1:30" x14ac:dyDescent="0.25">
      <c r="A12" s="114" t="s">
        <v>24</v>
      </c>
      <c r="B12" s="113" t="s">
        <v>89</v>
      </c>
      <c r="C12" s="8"/>
      <c r="D12" s="235" t="s">
        <v>193</v>
      </c>
      <c r="E12" s="235" t="str">
        <f>IF(BI_Acct7=0, "", BI_Acct1)</f>
        <v/>
      </c>
      <c r="H12" s="235" t="s">
        <v>217</v>
      </c>
      <c r="I12" s="235" t="s">
        <v>246</v>
      </c>
      <c r="K12" s="235" t="s">
        <v>241</v>
      </c>
      <c r="L12" s="235" t="s">
        <v>228</v>
      </c>
      <c r="M12" s="235" t="s">
        <v>209</v>
      </c>
      <c r="R12" s="294"/>
    </row>
    <row r="13" spans="1:30" ht="26.4" x14ac:dyDescent="0.25">
      <c r="A13" s="114" t="s">
        <v>75</v>
      </c>
      <c r="B13" s="113" t="s">
        <v>90</v>
      </c>
      <c r="C13" s="8"/>
      <c r="D13" s="235" t="s">
        <v>194</v>
      </c>
      <c r="E13" s="235" t="str">
        <f>IF(BI_Acct8=0, "", BI_Acct1)</f>
        <v/>
      </c>
      <c r="K13" s="235" t="s">
        <v>240</v>
      </c>
      <c r="L13" s="235" t="s">
        <v>230</v>
      </c>
      <c r="M13" s="235" t="s">
        <v>222</v>
      </c>
      <c r="R13" s="294"/>
    </row>
    <row r="14" spans="1:30" ht="26.4" x14ac:dyDescent="0.25">
      <c r="A14" s="112" t="s">
        <v>82</v>
      </c>
      <c r="B14" s="113" t="s">
        <v>360</v>
      </c>
      <c r="C14" s="8"/>
      <c r="K14" s="235" t="s">
        <v>240</v>
      </c>
      <c r="L14" s="235" t="s">
        <v>231</v>
      </c>
      <c r="M14" s="235" t="s">
        <v>219</v>
      </c>
      <c r="R14" s="294"/>
    </row>
    <row r="15" spans="1:30" x14ac:dyDescent="0.25">
      <c r="A15" s="112" t="s">
        <v>8</v>
      </c>
      <c r="B15" s="113" t="s">
        <v>91</v>
      </c>
      <c r="K15" s="235" t="s">
        <v>241</v>
      </c>
      <c r="L15" s="235" t="s">
        <v>232</v>
      </c>
      <c r="M15" s="235" t="s">
        <v>233</v>
      </c>
      <c r="R15" s="294"/>
    </row>
    <row r="16" spans="1:30" ht="26.4" x14ac:dyDescent="0.25">
      <c r="A16" s="112" t="s">
        <v>14</v>
      </c>
      <c r="B16" s="113" t="s">
        <v>361</v>
      </c>
      <c r="K16" s="235" t="s">
        <v>240</v>
      </c>
      <c r="L16" s="235" t="s">
        <v>234</v>
      </c>
      <c r="M16" s="235" t="s">
        <v>235</v>
      </c>
      <c r="R16" s="294"/>
    </row>
    <row r="17" spans="1:18" ht="26.4" x14ac:dyDescent="0.25">
      <c r="A17" s="112" t="s">
        <v>15</v>
      </c>
      <c r="B17" s="113" t="s">
        <v>362</v>
      </c>
      <c r="K17" s="235" t="s">
        <v>239</v>
      </c>
      <c r="L17" s="235" t="s">
        <v>217</v>
      </c>
      <c r="M17" s="235" t="s">
        <v>207</v>
      </c>
      <c r="R17" s="294"/>
    </row>
    <row r="18" spans="1:18" ht="26.4" x14ac:dyDescent="0.25">
      <c r="A18" s="112" t="s">
        <v>16</v>
      </c>
      <c r="B18" s="113" t="s">
        <v>363</v>
      </c>
      <c r="K18" s="235" t="s">
        <v>239</v>
      </c>
      <c r="L18" s="235" t="s">
        <v>236</v>
      </c>
      <c r="M18" s="235" t="s">
        <v>237</v>
      </c>
      <c r="R18" s="294"/>
    </row>
    <row r="19" spans="1:18" ht="26.4" x14ac:dyDescent="0.25">
      <c r="A19" s="112" t="s">
        <v>17</v>
      </c>
      <c r="B19" s="113" t="s">
        <v>364</v>
      </c>
      <c r="R19" s="294"/>
    </row>
    <row r="20" spans="1:18" ht="26.4" x14ac:dyDescent="0.25">
      <c r="A20" s="112" t="s">
        <v>18</v>
      </c>
      <c r="B20" s="113" t="s">
        <v>365</v>
      </c>
      <c r="R20" s="294"/>
    </row>
    <row r="21" spans="1:18" x14ac:dyDescent="0.25">
      <c r="A21" s="112" t="s">
        <v>71</v>
      </c>
      <c r="B21" s="113" t="s">
        <v>93</v>
      </c>
      <c r="D21" s="20" t="s">
        <v>206</v>
      </c>
      <c r="E21" s="20" t="s">
        <v>153</v>
      </c>
      <c r="F21" s="20" t="s">
        <v>208</v>
      </c>
      <c r="G21" s="20" t="s">
        <v>226</v>
      </c>
      <c r="H21" s="20" t="s">
        <v>220</v>
      </c>
      <c r="I21" s="20" t="s">
        <v>221</v>
      </c>
      <c r="J21" s="20" t="s">
        <v>209</v>
      </c>
      <c r="K21" s="20" t="s">
        <v>222</v>
      </c>
      <c r="L21" s="20" t="s">
        <v>219</v>
      </c>
      <c r="M21" s="20" t="s">
        <v>233</v>
      </c>
      <c r="N21" s="20" t="s">
        <v>235</v>
      </c>
      <c r="O21" s="20" t="s">
        <v>207</v>
      </c>
      <c r="P21" s="20" t="s">
        <v>237</v>
      </c>
    </row>
    <row r="22" spans="1:18" x14ac:dyDescent="0.25">
      <c r="A22" s="112"/>
      <c r="B22" s="113"/>
      <c r="D22" s="20" t="s">
        <v>213</v>
      </c>
      <c r="E22" s="20" t="s">
        <v>212</v>
      </c>
      <c r="F22" s="20" t="s">
        <v>216</v>
      </c>
      <c r="G22" s="20" t="s">
        <v>225</v>
      </c>
      <c r="H22" s="20" t="s">
        <v>227</v>
      </c>
      <c r="I22" s="20" t="s">
        <v>229</v>
      </c>
      <c r="J22" s="20" t="s">
        <v>218</v>
      </c>
      <c r="K22" s="20"/>
      <c r="L22" s="20" t="s">
        <v>392</v>
      </c>
      <c r="M22" s="20" t="s">
        <v>232</v>
      </c>
      <c r="N22" s="20" t="s">
        <v>234</v>
      </c>
      <c r="O22" s="20" t="s">
        <v>217</v>
      </c>
      <c r="P22" s="20" t="s">
        <v>212</v>
      </c>
      <c r="R22" s="294"/>
    </row>
    <row r="23" spans="1:18" x14ac:dyDescent="0.25">
      <c r="A23" s="7"/>
      <c r="B23" s="113"/>
      <c r="D23" s="20" t="s">
        <v>218</v>
      </c>
      <c r="E23" s="20" t="s">
        <v>214</v>
      </c>
      <c r="F23" s="20"/>
      <c r="G23" s="20"/>
      <c r="H23" s="20"/>
      <c r="I23" s="20"/>
      <c r="J23" s="20"/>
      <c r="K23" s="20"/>
      <c r="L23" s="20" t="s">
        <v>393</v>
      </c>
      <c r="M23" s="20"/>
      <c r="N23" s="20" t="s">
        <v>397</v>
      </c>
      <c r="O23" s="20"/>
      <c r="P23" s="20"/>
      <c r="R23" s="294"/>
    </row>
    <row r="24" spans="1:18" x14ac:dyDescent="0.25">
      <c r="A24" s="7"/>
      <c r="B24" s="113"/>
      <c r="D24" s="20"/>
      <c r="E24" s="20" t="s">
        <v>215</v>
      </c>
      <c r="F24" s="20"/>
      <c r="G24" s="20"/>
      <c r="H24" s="20"/>
      <c r="I24" s="20"/>
      <c r="J24" s="20"/>
      <c r="K24" s="20"/>
      <c r="L24" s="20" t="s">
        <v>394</v>
      </c>
      <c r="M24" s="20"/>
      <c r="N24" s="20"/>
      <c r="O24" s="20"/>
      <c r="P24" s="20"/>
      <c r="R24" s="294"/>
    </row>
    <row r="25" spans="1:18" x14ac:dyDescent="0.25">
      <c r="A25" s="115" t="s">
        <v>87</v>
      </c>
      <c r="B25" s="113"/>
      <c r="D25" s="20"/>
      <c r="E25" s="20"/>
      <c r="F25" s="20"/>
      <c r="G25" s="20"/>
      <c r="H25" s="20"/>
      <c r="I25" s="20"/>
      <c r="J25" s="20"/>
      <c r="K25" s="20"/>
      <c r="L25" s="20" t="s">
        <v>399</v>
      </c>
      <c r="M25" s="20"/>
      <c r="N25" s="20"/>
      <c r="O25" s="20"/>
      <c r="P25" s="20"/>
      <c r="R25" s="294"/>
    </row>
    <row r="26" spans="1:18" ht="30" customHeight="1" x14ac:dyDescent="0.25">
      <c r="A26" s="7" t="s">
        <v>26</v>
      </c>
      <c r="B26" s="236" t="s">
        <v>95</v>
      </c>
      <c r="D26" s="20"/>
      <c r="E26" s="20"/>
      <c r="F26" s="20"/>
      <c r="G26" s="20"/>
      <c r="H26" s="20"/>
      <c r="I26" s="20"/>
      <c r="J26" s="20"/>
      <c r="K26" s="20"/>
      <c r="L26" s="20" t="s">
        <v>398</v>
      </c>
      <c r="M26" s="20"/>
      <c r="N26" s="20"/>
      <c r="O26" s="20"/>
      <c r="P26" s="20"/>
      <c r="R26" s="294"/>
    </row>
    <row r="27" spans="1:18" ht="40.049999999999997" customHeight="1" x14ac:dyDescent="0.25">
      <c r="A27" s="7" t="s">
        <v>29</v>
      </c>
      <c r="B27" s="236" t="s">
        <v>169</v>
      </c>
      <c r="D27" s="20"/>
      <c r="E27" s="20"/>
      <c r="F27" s="20"/>
      <c r="G27" s="20"/>
      <c r="H27" s="20"/>
      <c r="I27" s="20"/>
      <c r="J27" s="20"/>
      <c r="K27" s="20"/>
      <c r="L27" s="20" t="s">
        <v>395</v>
      </c>
      <c r="M27" s="20"/>
      <c r="N27" s="20"/>
      <c r="O27" s="20"/>
      <c r="P27" s="20"/>
      <c r="R27" s="294"/>
    </row>
    <row r="28" spans="1:18" ht="30" customHeight="1" x14ac:dyDescent="0.25">
      <c r="A28" s="7" t="s">
        <v>13</v>
      </c>
      <c r="B28" s="236" t="s">
        <v>96</v>
      </c>
      <c r="D28" s="20"/>
      <c r="E28" s="20"/>
      <c r="F28" s="20"/>
      <c r="G28" s="20"/>
      <c r="H28" s="20"/>
      <c r="I28" s="20"/>
      <c r="J28" s="20"/>
      <c r="K28" s="20"/>
      <c r="L28" s="20" t="s">
        <v>397</v>
      </c>
      <c r="M28" s="20"/>
      <c r="N28" s="20"/>
      <c r="O28" s="20"/>
      <c r="P28" s="20"/>
      <c r="R28" s="294"/>
    </row>
    <row r="29" spans="1:18" ht="30" customHeight="1" x14ac:dyDescent="0.25">
      <c r="A29" s="7" t="s">
        <v>66</v>
      </c>
      <c r="B29" s="236" t="s">
        <v>67</v>
      </c>
      <c r="D29" s="20"/>
      <c r="E29" s="20"/>
      <c r="F29" s="20"/>
      <c r="G29" s="20"/>
      <c r="H29" s="20"/>
      <c r="I29" s="20"/>
      <c r="J29" s="20"/>
      <c r="K29" s="20"/>
      <c r="L29" s="20" t="s">
        <v>396</v>
      </c>
      <c r="M29" s="20"/>
      <c r="N29" s="20"/>
      <c r="O29" s="20"/>
      <c r="P29" s="20"/>
      <c r="R29" s="294"/>
    </row>
    <row r="30" spans="1:18" ht="30" customHeight="1" x14ac:dyDescent="0.25">
      <c r="A30" s="7" t="s">
        <v>30</v>
      </c>
      <c r="B30" s="236" t="s">
        <v>63</v>
      </c>
      <c r="R30" s="294"/>
    </row>
    <row r="31" spans="1:18" ht="30" customHeight="1" x14ac:dyDescent="0.25">
      <c r="A31" s="7" t="s">
        <v>9</v>
      </c>
      <c r="B31" s="236" t="s">
        <v>97</v>
      </c>
    </row>
    <row r="32" spans="1:18" ht="30" customHeight="1" x14ac:dyDescent="0.25">
      <c r="A32" s="7" t="s">
        <v>32</v>
      </c>
      <c r="B32" s="236" t="s">
        <v>98</v>
      </c>
    </row>
    <row r="33" spans="1:2" ht="30" customHeight="1" x14ac:dyDescent="0.25">
      <c r="A33" s="7" t="s">
        <v>24</v>
      </c>
      <c r="B33" s="236" t="s">
        <v>99</v>
      </c>
    </row>
    <row r="34" spans="1:2" ht="30" customHeight="1" x14ac:dyDescent="0.25">
      <c r="A34" s="7" t="s">
        <v>85</v>
      </c>
      <c r="B34" s="236" t="s">
        <v>100</v>
      </c>
    </row>
    <row r="35" spans="1:2" ht="30" customHeight="1" x14ac:dyDescent="0.25">
      <c r="A35" s="7" t="s">
        <v>55</v>
      </c>
      <c r="B35" s="236" t="s">
        <v>366</v>
      </c>
    </row>
    <row r="36" spans="1:2" ht="30" customHeight="1" x14ac:dyDescent="0.25">
      <c r="A36" s="7" t="s">
        <v>167</v>
      </c>
      <c r="B36" s="236" t="s">
        <v>168</v>
      </c>
    </row>
    <row r="37" spans="1:2" ht="30" customHeight="1" x14ac:dyDescent="0.25">
      <c r="A37" s="7" t="s">
        <v>64</v>
      </c>
      <c r="B37" s="236" t="s">
        <v>357</v>
      </c>
    </row>
    <row r="38" spans="1:2" ht="30" customHeight="1" x14ac:dyDescent="0.25">
      <c r="A38" s="7" t="s">
        <v>14</v>
      </c>
      <c r="B38" s="236" t="s">
        <v>101</v>
      </c>
    </row>
    <row r="39" spans="1:2" ht="30" customHeight="1" x14ac:dyDescent="0.25">
      <c r="A39" s="7" t="s">
        <v>15</v>
      </c>
      <c r="B39" s="236" t="s">
        <v>102</v>
      </c>
    </row>
    <row r="40" spans="1:2" ht="30" customHeight="1" x14ac:dyDescent="0.25">
      <c r="A40" s="7" t="s">
        <v>16</v>
      </c>
      <c r="B40" s="236" t="s">
        <v>103</v>
      </c>
    </row>
    <row r="41" spans="1:2" ht="30" customHeight="1" x14ac:dyDescent="0.25">
      <c r="A41" s="7" t="s">
        <v>17</v>
      </c>
      <c r="B41" s="236" t="s">
        <v>104</v>
      </c>
    </row>
    <row r="42" spans="1:2" ht="30" customHeight="1" x14ac:dyDescent="0.25">
      <c r="A42" s="7" t="s">
        <v>18</v>
      </c>
      <c r="B42" s="236" t="s">
        <v>105</v>
      </c>
    </row>
    <row r="43" spans="1:2" s="294" customFormat="1" ht="30" customHeight="1" x14ac:dyDescent="0.25">
      <c r="A43" s="7" t="s">
        <v>406</v>
      </c>
      <c r="B43" s="236" t="s">
        <v>407</v>
      </c>
    </row>
    <row r="44" spans="1:2" ht="30" customHeight="1" x14ac:dyDescent="0.25">
      <c r="A44" s="7" t="s">
        <v>19</v>
      </c>
      <c r="B44" s="236" t="s">
        <v>106</v>
      </c>
    </row>
    <row r="45" spans="1:2" x14ac:dyDescent="0.25">
      <c r="A45" s="16"/>
    </row>
  </sheetData>
  <sortState xmlns:xlrd2="http://schemas.microsoft.com/office/spreadsheetml/2017/richdata2" ref="Z8:Z15">
    <sortCondition ref="Z8:Z15"/>
  </sortState>
  <mergeCells count="3">
    <mergeCell ref="A1:B1"/>
    <mergeCell ref="A3:B3"/>
    <mergeCell ref="A2:B2"/>
  </mergeCells>
  <pageMargins left="0.70866141732283472" right="0.70866141732283472" top="0.55118110236220474" bottom="0.55118110236220474" header="0.31496062992125984" footer="0.31496062992125984"/>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A83D-7696-45AC-931B-F91584DFE35C}">
  <sheetPr>
    <tabColor theme="9" tint="0.59999389629810485"/>
    <pageSetUpPr fitToPage="1"/>
  </sheetPr>
  <dimension ref="A1:W57"/>
  <sheetViews>
    <sheetView showGridLines="0" showZeros="0" topLeftCell="A19" zoomScaleNormal="100" workbookViewId="0">
      <selection activeCell="C25" sqref="C25:C34"/>
    </sheetView>
  </sheetViews>
  <sheetFormatPr defaultColWidth="9.109375" defaultRowHeight="13.2" x14ac:dyDescent="0.25"/>
  <cols>
    <col min="1" max="1" width="3" style="136" customWidth="1"/>
    <col min="2" max="2" width="10.33203125" style="136" bestFit="1" customWidth="1"/>
    <col min="3" max="3" width="37.109375" style="136" customWidth="1"/>
    <col min="4" max="4" width="5.6640625" style="136" customWidth="1"/>
    <col min="5" max="5" width="20.6640625" style="136" customWidth="1"/>
    <col min="6" max="7" width="10.6640625" style="136" customWidth="1"/>
    <col min="8" max="8" width="20.6640625" style="136" customWidth="1"/>
    <col min="9" max="9" width="10.6640625" style="136" customWidth="1"/>
    <col min="10" max="10" width="20.6640625" style="136" customWidth="1"/>
    <col min="11" max="11" width="10.6640625" style="136" customWidth="1"/>
    <col min="12" max="13" width="20.6640625" style="136" customWidth="1"/>
    <col min="14" max="14" width="3.5546875" style="136" customWidth="1"/>
    <col min="15" max="15" width="82.5546875" style="136" customWidth="1"/>
    <col min="16" max="16384" width="9.109375" style="136"/>
  </cols>
  <sheetData>
    <row r="1" spans="1:23" s="151" customFormat="1" ht="30.75" customHeight="1" x14ac:dyDescent="0.25">
      <c r="B1" s="350" t="s">
        <v>381</v>
      </c>
      <c r="C1" s="350"/>
      <c r="D1" s="350"/>
      <c r="E1" s="350"/>
      <c r="F1" s="350"/>
      <c r="G1" s="350"/>
      <c r="H1" s="350"/>
      <c r="I1" s="350"/>
      <c r="J1" s="350"/>
      <c r="K1" s="350"/>
      <c r="L1" s="350"/>
    </row>
    <row r="2" spans="1:23" s="155" customFormat="1" ht="50.25" customHeight="1" x14ac:dyDescent="0.25">
      <c r="B2" s="366" t="s">
        <v>382</v>
      </c>
      <c r="C2" s="367"/>
      <c r="D2" s="367"/>
      <c r="E2" s="367"/>
      <c r="F2" s="367"/>
      <c r="G2" s="367"/>
      <c r="H2" s="367"/>
      <c r="I2" s="367"/>
      <c r="J2" s="367"/>
      <c r="K2" s="367"/>
      <c r="L2" s="367"/>
    </row>
    <row r="3" spans="1:23" s="155" customFormat="1" ht="19.5" customHeight="1" x14ac:dyDescent="0.25">
      <c r="B3" s="368" t="s">
        <v>333</v>
      </c>
      <c r="C3" s="368"/>
      <c r="D3" s="368"/>
      <c r="E3" s="368"/>
      <c r="F3" s="368"/>
      <c r="G3" s="368"/>
      <c r="H3" s="368"/>
      <c r="I3" s="368"/>
      <c r="J3" s="368"/>
      <c r="K3" s="368"/>
      <c r="L3" s="368"/>
      <c r="M3" s="175"/>
      <c r="N3" s="175"/>
    </row>
    <row r="4" spans="1:23" s="151" customFormat="1" ht="21" customHeight="1" x14ac:dyDescent="0.25">
      <c r="B4" s="1" t="s">
        <v>5</v>
      </c>
      <c r="E4" s="209"/>
      <c r="F4" s="209"/>
      <c r="G4" s="209"/>
      <c r="H4" s="209"/>
      <c r="I4" s="209"/>
      <c r="J4" s="209"/>
      <c r="K4" s="209"/>
      <c r="L4" s="209"/>
      <c r="N4" s="209"/>
      <c r="O4"/>
      <c r="P4"/>
      <c r="Q4"/>
      <c r="R4"/>
      <c r="S4"/>
      <c r="T4"/>
      <c r="U4"/>
      <c r="V4"/>
      <c r="W4"/>
    </row>
    <row r="5" spans="1:23" s="151" customFormat="1" ht="21.75" customHeight="1" x14ac:dyDescent="0.25">
      <c r="C5" s="252" t="s">
        <v>268</v>
      </c>
      <c r="D5" s="252"/>
      <c r="E5" s="375" t="s">
        <v>340</v>
      </c>
      <c r="F5" s="375"/>
      <c r="G5" s="375"/>
      <c r="H5" s="375"/>
      <c r="I5" s="375"/>
      <c r="J5" s="208"/>
      <c r="K5" s="208"/>
      <c r="L5" s="208"/>
      <c r="M5" s="208"/>
      <c r="N5" s="208"/>
      <c r="O5"/>
      <c r="P5"/>
      <c r="Q5"/>
      <c r="R5"/>
      <c r="S5"/>
      <c r="T5"/>
      <c r="U5"/>
      <c r="V5"/>
      <c r="W5"/>
    </row>
    <row r="6" spans="1:23" s="151" customFormat="1" x14ac:dyDescent="0.25">
      <c r="C6" s="252" t="s">
        <v>341</v>
      </c>
      <c r="D6" s="252"/>
      <c r="E6" s="332" t="s">
        <v>343</v>
      </c>
      <c r="F6" s="332"/>
      <c r="G6" s="332"/>
      <c r="H6" s="332"/>
      <c r="I6" s="332"/>
      <c r="J6" s="258"/>
      <c r="K6" s="30"/>
      <c r="L6" s="30"/>
      <c r="M6" s="30"/>
      <c r="N6" s="30"/>
      <c r="O6"/>
      <c r="P6"/>
      <c r="Q6"/>
      <c r="R6"/>
      <c r="S6"/>
      <c r="T6"/>
      <c r="U6"/>
      <c r="V6"/>
      <c r="W6"/>
    </row>
    <row r="7" spans="1:23" s="151" customFormat="1" ht="29.25" customHeight="1" x14ac:dyDescent="0.25">
      <c r="C7" s="252" t="s">
        <v>342</v>
      </c>
      <c r="D7" s="7"/>
      <c r="E7" s="373" t="s">
        <v>344</v>
      </c>
      <c r="F7" s="373"/>
      <c r="G7" s="373"/>
      <c r="H7" s="373"/>
      <c r="I7" s="373"/>
      <c r="J7" s="263"/>
      <c r="K7" s="263"/>
      <c r="L7" s="263"/>
      <c r="M7" s="162"/>
      <c r="N7" s="162"/>
      <c r="O7"/>
      <c r="P7"/>
      <c r="Q7"/>
      <c r="R7"/>
      <c r="S7"/>
      <c r="T7"/>
      <c r="U7"/>
      <c r="V7"/>
      <c r="W7"/>
    </row>
    <row r="8" spans="1:23" s="151" customFormat="1" ht="27.75" customHeight="1" x14ac:dyDescent="0.25">
      <c r="C8" s="262" t="s">
        <v>310</v>
      </c>
      <c r="D8" s="7"/>
      <c r="E8" s="374" t="s">
        <v>379</v>
      </c>
      <c r="F8" s="374"/>
      <c r="G8" s="374"/>
      <c r="H8" s="374"/>
      <c r="I8" s="374"/>
      <c r="J8" s="374"/>
      <c r="K8" s="374"/>
      <c r="L8" s="374"/>
      <c r="M8" s="162"/>
      <c r="N8" s="162"/>
      <c r="O8"/>
      <c r="P8"/>
      <c r="Q8"/>
      <c r="R8"/>
      <c r="S8"/>
      <c r="T8"/>
      <c r="U8"/>
      <c r="V8"/>
      <c r="W8"/>
    </row>
    <row r="9" spans="1:23" s="151" customFormat="1" ht="28.5" customHeight="1" x14ac:dyDescent="0.25">
      <c r="C9" s="252" t="s">
        <v>4</v>
      </c>
      <c r="D9" s="7"/>
      <c r="E9" s="374" t="s">
        <v>367</v>
      </c>
      <c r="F9" s="374"/>
      <c r="G9" s="374"/>
      <c r="H9" s="374"/>
      <c r="I9" s="374"/>
      <c r="J9" s="374"/>
      <c r="K9" s="374"/>
      <c r="L9" s="374"/>
      <c r="M9" s="162"/>
      <c r="N9" s="162"/>
      <c r="O9"/>
      <c r="P9"/>
      <c r="Q9"/>
      <c r="R9"/>
      <c r="S9"/>
      <c r="T9"/>
      <c r="U9"/>
      <c r="V9"/>
      <c r="W9"/>
    </row>
    <row r="10" spans="1:23" s="151" customFormat="1" ht="20.100000000000001" customHeight="1" x14ac:dyDescent="0.25">
      <c r="C10" s="252" t="s">
        <v>0</v>
      </c>
      <c r="D10" s="252"/>
      <c r="E10" s="7" t="s">
        <v>368</v>
      </c>
      <c r="F10" s="7"/>
      <c r="L10" s="30"/>
      <c r="M10" s="30"/>
      <c r="N10" s="30"/>
      <c r="O10"/>
      <c r="P10"/>
      <c r="Q10"/>
      <c r="R10"/>
      <c r="S10"/>
      <c r="T10"/>
      <c r="U10"/>
      <c r="V10"/>
      <c r="W10"/>
    </row>
    <row r="11" spans="1:23" s="151" customFormat="1" ht="30" customHeight="1" x14ac:dyDescent="0.25">
      <c r="C11" s="252" t="s">
        <v>1</v>
      </c>
      <c r="D11" s="252"/>
      <c r="E11" s="373" t="s">
        <v>376</v>
      </c>
      <c r="F11" s="373"/>
      <c r="G11" s="373"/>
      <c r="H11" s="373"/>
      <c r="I11" s="373"/>
      <c r="J11" s="373"/>
      <c r="K11" s="373"/>
      <c r="L11" s="373"/>
      <c r="M11" s="153"/>
      <c r="N11" s="161"/>
      <c r="O11"/>
      <c r="P11" s="161"/>
      <c r="Q11" s="161"/>
    </row>
    <row r="12" spans="1:23" s="151" customFormat="1" ht="20.100000000000001" customHeight="1" x14ac:dyDescent="0.25">
      <c r="C12" s="252" t="s">
        <v>306</v>
      </c>
      <c r="D12" s="7"/>
      <c r="E12" s="7" t="s">
        <v>377</v>
      </c>
      <c r="F12" s="7"/>
      <c r="J12" s="7"/>
      <c r="K12" s="7"/>
      <c r="L12" s="161"/>
      <c r="M12" s="161"/>
      <c r="N12" s="161"/>
      <c r="O12"/>
      <c r="P12" s="150"/>
      <c r="Q12" s="161"/>
    </row>
    <row r="13" spans="1:23" s="151" customFormat="1" ht="20.100000000000001" customHeight="1" x14ac:dyDescent="0.25">
      <c r="B13" s="7"/>
      <c r="C13" s="252" t="s">
        <v>307</v>
      </c>
      <c r="E13" s="7" t="s">
        <v>346</v>
      </c>
      <c r="G13" s="153"/>
      <c r="H13" s="153"/>
      <c r="I13" s="162"/>
      <c r="J13" s="162"/>
      <c r="K13" s="162"/>
      <c r="L13" s="162"/>
      <c r="M13" s="162"/>
      <c r="N13" s="162"/>
    </row>
    <row r="14" spans="1:23" ht="20.100000000000001" customHeight="1" x14ac:dyDescent="0.25">
      <c r="A14" s="7"/>
      <c r="C14" s="253" t="s">
        <v>347</v>
      </c>
      <c r="D14" s="142"/>
      <c r="E14" s="373" t="s">
        <v>378</v>
      </c>
      <c r="F14" s="373"/>
      <c r="G14" s="373"/>
      <c r="H14" s="373"/>
      <c r="I14" s="373"/>
      <c r="J14" s="373"/>
      <c r="K14" s="373"/>
      <c r="L14" s="162"/>
      <c r="M14" s="162"/>
    </row>
    <row r="15" spans="1:23" x14ac:dyDescent="0.25">
      <c r="A15" s="7"/>
      <c r="C15" s="142"/>
      <c r="D15" s="142"/>
      <c r="E15" s="142"/>
      <c r="F15" s="142"/>
      <c r="G15" s="142"/>
      <c r="H15" s="162"/>
      <c r="I15" s="162"/>
      <c r="J15" s="162"/>
      <c r="K15" s="162"/>
      <c r="L15" s="162"/>
      <c r="M15" s="162"/>
    </row>
    <row r="16" spans="1:23" ht="51.75" customHeight="1" x14ac:dyDescent="0.25">
      <c r="C16" s="377" t="s">
        <v>380</v>
      </c>
      <c r="D16" s="378"/>
      <c r="E16" s="378"/>
      <c r="F16" s="378"/>
      <c r="G16" s="378"/>
      <c r="H16" s="378"/>
      <c r="I16" s="378"/>
      <c r="J16" s="378"/>
      <c r="K16" s="378"/>
      <c r="L16" s="378"/>
    </row>
    <row r="17" spans="1:15" ht="20.100000000000001" customHeight="1" x14ac:dyDescent="0.25">
      <c r="A17" s="30"/>
      <c r="B17" s="30"/>
      <c r="C17" s="369"/>
      <c r="D17" s="369"/>
      <c r="E17" s="369"/>
      <c r="F17" s="369"/>
      <c r="G17" s="369"/>
      <c r="H17" s="369"/>
      <c r="I17" s="369"/>
      <c r="J17" s="369"/>
      <c r="K17" s="369"/>
      <c r="L17" s="369"/>
    </row>
    <row r="18" spans="1:15" s="151" customFormat="1" ht="20.100000000000001" customHeight="1" x14ac:dyDescent="0.25">
      <c r="A18" s="30"/>
      <c r="B18" s="30"/>
      <c r="C18" s="256" t="s">
        <v>383</v>
      </c>
      <c r="D18" s="255"/>
      <c r="E18" s="255" t="s">
        <v>348</v>
      </c>
      <c r="F18" s="254"/>
      <c r="G18" s="254"/>
      <c r="H18" s="254"/>
      <c r="I18" s="254"/>
      <c r="J18" s="254"/>
      <c r="K18" s="254"/>
      <c r="L18" s="254"/>
    </row>
    <row r="19" spans="1:15" s="151" customFormat="1" ht="20.100000000000001" customHeight="1" x14ac:dyDescent="0.25">
      <c r="C19" s="199"/>
      <c r="D19" s="199"/>
      <c r="E19" s="199"/>
      <c r="F19" s="199"/>
      <c r="G19" s="199"/>
      <c r="H19" s="199"/>
      <c r="I19" s="199"/>
      <c r="J19" s="199"/>
      <c r="K19" s="199"/>
      <c r="L19" s="199"/>
    </row>
    <row r="20" spans="1:15" s="151" customFormat="1" ht="20.100000000000001" customHeight="1" x14ac:dyDescent="0.25">
      <c r="C20" s="199"/>
      <c r="D20" s="199"/>
      <c r="E20" s="199"/>
      <c r="F20" s="199"/>
      <c r="G20" s="199"/>
      <c r="H20" s="199"/>
      <c r="I20" s="199"/>
      <c r="J20" s="199"/>
      <c r="K20" s="199"/>
      <c r="L20" s="199"/>
    </row>
    <row r="21" spans="1:15" ht="20.100000000000001" customHeight="1" x14ac:dyDescent="0.25">
      <c r="A21" s="30"/>
      <c r="B21" s="371" t="str">
        <f>SH_Coun_Grp</f>
        <v/>
      </c>
      <c r="C21" s="371"/>
      <c r="D21" s="371"/>
      <c r="E21" s="371"/>
      <c r="F21" s="371"/>
      <c r="G21" s="371"/>
      <c r="H21" s="371"/>
      <c r="I21" s="371"/>
      <c r="J21" s="371"/>
      <c r="K21" s="371"/>
      <c r="L21" s="371"/>
      <c r="M21" s="371"/>
    </row>
    <row r="22" spans="1:15" ht="20.100000000000001" customHeight="1" x14ac:dyDescent="0.3">
      <c r="B22" s="370" t="s">
        <v>281</v>
      </c>
      <c r="C22" s="370"/>
      <c r="D22" s="370"/>
      <c r="E22" s="370"/>
      <c r="F22" s="370"/>
      <c r="G22" s="370"/>
      <c r="H22" s="370"/>
      <c r="I22" s="370"/>
      <c r="J22" s="370"/>
      <c r="K22" s="370"/>
      <c r="L22" s="370"/>
      <c r="M22" s="370"/>
    </row>
    <row r="23" spans="1:15" ht="20.100000000000001" customHeight="1" x14ac:dyDescent="0.25">
      <c r="H23" s="30"/>
      <c r="I23" s="30"/>
      <c r="J23" s="30"/>
      <c r="K23" s="30"/>
      <c r="L23" s="30"/>
      <c r="M23" s="30"/>
    </row>
    <row r="24" spans="1:15" s="135" customFormat="1" ht="26.25" customHeight="1" x14ac:dyDescent="0.25">
      <c r="C24" s="4" t="s">
        <v>268</v>
      </c>
      <c r="D24" s="218" t="s">
        <v>310</v>
      </c>
      <c r="E24" s="173" t="s">
        <v>2</v>
      </c>
      <c r="F24" s="380" t="s">
        <v>3</v>
      </c>
      <c r="G24" s="380"/>
      <c r="H24" s="164"/>
      <c r="J24" s="383" t="s">
        <v>269</v>
      </c>
      <c r="K24" s="383"/>
      <c r="L24" s="173" t="s">
        <v>57</v>
      </c>
      <c r="M24" s="168" t="s">
        <v>58</v>
      </c>
    </row>
    <row r="25" spans="1:15" s="135" customFormat="1" ht="20.100000000000001" customHeight="1" x14ac:dyDescent="0.25">
      <c r="B25" s="169" t="s">
        <v>282</v>
      </c>
      <c r="C25" s="257"/>
      <c r="D25" s="217"/>
      <c r="E25" s="245"/>
      <c r="F25" s="381"/>
      <c r="G25" s="382"/>
      <c r="H25" s="165"/>
      <c r="I25" s="169" t="s">
        <v>292</v>
      </c>
      <c r="J25" s="376"/>
      <c r="K25" s="376"/>
      <c r="L25" s="245"/>
      <c r="M25" s="245"/>
    </row>
    <row r="26" spans="1:15" s="135" customFormat="1" ht="20.100000000000001" customHeight="1" x14ac:dyDescent="0.2">
      <c r="B26" s="169" t="s">
        <v>283</v>
      </c>
      <c r="C26" s="257"/>
      <c r="D26" s="219"/>
      <c r="E26" s="245"/>
      <c r="F26" s="381"/>
      <c r="G26" s="382"/>
      <c r="H26" s="165"/>
      <c r="I26" s="169" t="s">
        <v>293</v>
      </c>
      <c r="J26" s="376"/>
      <c r="K26" s="376"/>
      <c r="L26" s="245"/>
      <c r="M26" s="245"/>
      <c r="O26" s="41"/>
    </row>
    <row r="27" spans="1:15" s="135" customFormat="1" ht="20.100000000000001" customHeight="1" x14ac:dyDescent="0.2">
      <c r="B27" s="169" t="s">
        <v>284</v>
      </c>
      <c r="C27" s="257"/>
      <c r="D27" s="217"/>
      <c r="E27" s="245"/>
      <c r="F27" s="381"/>
      <c r="G27" s="382"/>
      <c r="H27" s="165"/>
      <c r="I27" s="169" t="s">
        <v>294</v>
      </c>
      <c r="J27" s="376"/>
      <c r="K27" s="376"/>
      <c r="L27" s="245"/>
      <c r="M27" s="245"/>
      <c r="O27" s="41"/>
    </row>
    <row r="28" spans="1:15" s="135" customFormat="1" ht="20.100000000000001" customHeight="1" x14ac:dyDescent="0.2">
      <c r="B28" s="169" t="s">
        <v>285</v>
      </c>
      <c r="C28" s="257"/>
      <c r="D28" s="217"/>
      <c r="E28" s="245"/>
      <c r="F28" s="381"/>
      <c r="G28" s="382"/>
      <c r="H28" s="165"/>
      <c r="I28" s="169" t="s">
        <v>295</v>
      </c>
      <c r="J28" s="376"/>
      <c r="K28" s="376"/>
      <c r="L28" s="245"/>
      <c r="M28" s="245"/>
      <c r="O28" s="41"/>
    </row>
    <row r="29" spans="1:15" s="135" customFormat="1" ht="20.100000000000001" customHeight="1" x14ac:dyDescent="0.2">
      <c r="B29" s="169" t="s">
        <v>286</v>
      </c>
      <c r="C29" s="257"/>
      <c r="D29" s="217"/>
      <c r="E29" s="245"/>
      <c r="F29" s="381"/>
      <c r="G29" s="382"/>
      <c r="H29" s="165"/>
      <c r="I29" s="169" t="s">
        <v>296</v>
      </c>
      <c r="J29" s="376"/>
      <c r="K29" s="376"/>
      <c r="L29" s="245"/>
      <c r="M29" s="245"/>
      <c r="O29" s="41"/>
    </row>
    <row r="30" spans="1:15" s="135" customFormat="1" ht="20.100000000000001" customHeight="1" x14ac:dyDescent="0.2">
      <c r="B30" s="169" t="s">
        <v>287</v>
      </c>
      <c r="C30" s="257"/>
      <c r="D30" s="217"/>
      <c r="E30" s="245"/>
      <c r="F30" s="381"/>
      <c r="G30" s="382"/>
      <c r="H30" s="165"/>
      <c r="I30" s="169" t="s">
        <v>297</v>
      </c>
      <c r="J30" s="376"/>
      <c r="K30" s="376"/>
      <c r="L30" s="245"/>
      <c r="M30" s="245"/>
      <c r="O30" s="41"/>
    </row>
    <row r="31" spans="1:15" s="135" customFormat="1" ht="20.100000000000001" customHeight="1" thickBot="1" x14ac:dyDescent="0.3">
      <c r="B31" s="169" t="s">
        <v>288</v>
      </c>
      <c r="C31" s="257"/>
      <c r="D31" s="217"/>
      <c r="E31" s="245"/>
      <c r="F31" s="381"/>
      <c r="G31" s="382"/>
      <c r="H31" s="165"/>
      <c r="I31" s="136"/>
      <c r="J31" s="136"/>
      <c r="K31" s="116" t="s">
        <v>345</v>
      </c>
      <c r="L31" s="246">
        <f>SUM(L25:L30)</f>
        <v>0</v>
      </c>
      <c r="M31" s="246">
        <f>SUM(M25:M30)</f>
        <v>0</v>
      </c>
      <c r="O31" s="41" t="s">
        <v>412</v>
      </c>
    </row>
    <row r="32" spans="1:15" s="135" customFormat="1" ht="20.100000000000001" customHeight="1" thickTop="1" x14ac:dyDescent="0.25">
      <c r="B32" s="169" t="s">
        <v>289</v>
      </c>
      <c r="C32" s="257"/>
      <c r="D32" s="217"/>
      <c r="E32" s="245"/>
      <c r="F32" s="381"/>
      <c r="G32" s="382"/>
      <c r="H32" s="165"/>
      <c r="I32" s="136"/>
      <c r="J32" s="136"/>
      <c r="K32" s="116"/>
      <c r="L32" s="116"/>
      <c r="M32" s="210"/>
      <c r="O32" s="41"/>
    </row>
    <row r="33" spans="2:15" s="135" customFormat="1" ht="20.100000000000001" customHeight="1" x14ac:dyDescent="0.25">
      <c r="B33" s="169" t="s">
        <v>290</v>
      </c>
      <c r="C33" s="257"/>
      <c r="D33" s="217"/>
      <c r="E33" s="245"/>
      <c r="F33" s="381"/>
      <c r="G33" s="382"/>
      <c r="H33" s="165"/>
      <c r="I33" s="136"/>
      <c r="J33" s="136"/>
      <c r="K33" s="116"/>
      <c r="L33" s="116"/>
      <c r="M33" s="210"/>
      <c r="O33" s="41"/>
    </row>
    <row r="34" spans="2:15" s="135" customFormat="1" ht="20.100000000000001" customHeight="1" x14ac:dyDescent="0.25">
      <c r="B34" s="169" t="s">
        <v>291</v>
      </c>
      <c r="C34" s="257"/>
      <c r="D34" s="217"/>
      <c r="E34" s="245"/>
      <c r="F34" s="381"/>
      <c r="G34" s="382"/>
      <c r="H34" s="165"/>
      <c r="I34" s="165"/>
      <c r="J34" s="165"/>
      <c r="K34" s="165"/>
      <c r="L34" s="165"/>
      <c r="M34" s="165"/>
      <c r="O34" s="143"/>
    </row>
    <row r="35" spans="2:15" s="135" customFormat="1" ht="20.100000000000001" customHeight="1" thickBot="1" x14ac:dyDescent="0.3">
      <c r="B35" s="136"/>
      <c r="C35" s="372" t="s">
        <v>345</v>
      </c>
      <c r="D35" s="372"/>
      <c r="E35" s="246">
        <f>SUM(E25:E34)</f>
        <v>0</v>
      </c>
      <c r="F35" s="379">
        <f>SUM(F25:G34)</f>
        <v>0</v>
      </c>
      <c r="G35" s="379"/>
      <c r="H35" s="166"/>
      <c r="I35" s="165"/>
      <c r="J35" s="165"/>
      <c r="K35" s="165"/>
      <c r="L35" s="165"/>
      <c r="M35" s="165"/>
      <c r="N35" s="6"/>
    </row>
    <row r="36" spans="2:15" s="135" customFormat="1" ht="20.100000000000001" customHeight="1" thickTop="1" x14ac:dyDescent="0.25">
      <c r="B36" s="5"/>
      <c r="C36" s="94"/>
      <c r="D36" s="94"/>
      <c r="E36" s="94"/>
      <c r="F36" s="94"/>
      <c r="G36" s="141"/>
      <c r="H36" s="167"/>
      <c r="I36" s="166"/>
      <c r="J36" s="166"/>
      <c r="K36" s="166"/>
      <c r="L36" s="166"/>
      <c r="M36" s="166"/>
      <c r="O36" s="143"/>
    </row>
    <row r="37" spans="2:15" ht="20.100000000000001" customHeight="1" x14ac:dyDescent="0.25">
      <c r="H37" s="164"/>
      <c r="I37" s="164"/>
      <c r="J37" s="164"/>
      <c r="K37" s="164"/>
      <c r="L37" s="164"/>
      <c r="M37" s="164"/>
    </row>
    <row r="38" spans="2:15" ht="20.100000000000001" customHeight="1" x14ac:dyDescent="0.25">
      <c r="H38" s="165"/>
      <c r="I38" s="165"/>
      <c r="J38" s="165"/>
      <c r="K38" s="165"/>
      <c r="L38" s="165"/>
      <c r="M38" s="165"/>
    </row>
    <row r="39" spans="2:15" ht="26.25" customHeight="1" x14ac:dyDescent="0.25">
      <c r="C39" s="380" t="s">
        <v>4</v>
      </c>
      <c r="D39" s="380"/>
      <c r="E39" s="380" t="s">
        <v>298</v>
      </c>
      <c r="F39" s="380"/>
      <c r="G39" s="380" t="s">
        <v>299</v>
      </c>
      <c r="H39" s="380"/>
      <c r="I39" s="380" t="s">
        <v>300</v>
      </c>
      <c r="J39" s="380"/>
      <c r="K39" s="380" t="s">
        <v>301</v>
      </c>
      <c r="L39" s="380"/>
      <c r="M39" s="213" t="s">
        <v>306</v>
      </c>
    </row>
    <row r="40" spans="2:15" ht="25.05" customHeight="1" x14ac:dyDescent="0.25">
      <c r="B40" s="169" t="s">
        <v>282</v>
      </c>
      <c r="C40" s="384"/>
      <c r="D40" s="385"/>
      <c r="E40" s="384"/>
      <c r="F40" s="385"/>
      <c r="G40" s="384"/>
      <c r="H40" s="385"/>
      <c r="I40" s="384"/>
      <c r="J40" s="385"/>
      <c r="K40" s="384"/>
      <c r="L40" s="385"/>
      <c r="M40" s="172"/>
      <c r="O40" s="136" t="s">
        <v>302</v>
      </c>
    </row>
    <row r="41" spans="2:15" ht="25.05" customHeight="1" x14ac:dyDescent="0.25">
      <c r="B41" s="169" t="s">
        <v>283</v>
      </c>
      <c r="C41" s="384"/>
      <c r="D41" s="385"/>
      <c r="E41" s="384"/>
      <c r="F41" s="385"/>
      <c r="G41" s="384"/>
      <c r="H41" s="385"/>
      <c r="I41" s="384"/>
      <c r="J41" s="385"/>
      <c r="K41" s="384"/>
      <c r="L41" s="385"/>
      <c r="M41" s="172"/>
      <c r="O41" s="136" t="s">
        <v>303</v>
      </c>
    </row>
    <row r="42" spans="2:15" ht="25.05" customHeight="1" x14ac:dyDescent="0.25">
      <c r="B42" s="169" t="s">
        <v>284</v>
      </c>
      <c r="C42" s="384"/>
      <c r="D42" s="385"/>
      <c r="E42" s="384"/>
      <c r="F42" s="385"/>
      <c r="G42" s="384"/>
      <c r="H42" s="385"/>
      <c r="I42" s="384"/>
      <c r="J42" s="385"/>
      <c r="K42" s="384"/>
      <c r="L42" s="385"/>
      <c r="M42" s="172"/>
      <c r="O42" s="136" t="s">
        <v>304</v>
      </c>
    </row>
    <row r="43" spans="2:15" ht="25.05" customHeight="1" x14ac:dyDescent="0.25">
      <c r="B43" s="169" t="s">
        <v>285</v>
      </c>
      <c r="C43" s="384"/>
      <c r="D43" s="385"/>
      <c r="E43" s="384"/>
      <c r="F43" s="385"/>
      <c r="G43" s="384"/>
      <c r="H43" s="385"/>
      <c r="I43" s="384"/>
      <c r="J43" s="385"/>
      <c r="K43" s="384"/>
      <c r="L43" s="385"/>
      <c r="M43" s="172"/>
    </row>
    <row r="44" spans="2:15" ht="25.05" customHeight="1" x14ac:dyDescent="0.25">
      <c r="B44" s="169" t="s">
        <v>286</v>
      </c>
      <c r="C44" s="384"/>
      <c r="D44" s="385"/>
      <c r="E44" s="384"/>
      <c r="F44" s="385"/>
      <c r="G44" s="384"/>
      <c r="H44" s="385"/>
      <c r="I44" s="384"/>
      <c r="J44" s="385"/>
      <c r="K44" s="384"/>
      <c r="L44" s="385"/>
      <c r="M44" s="172"/>
    </row>
    <row r="45" spans="2:15" ht="25.05" customHeight="1" x14ac:dyDescent="0.25">
      <c r="B45" s="169" t="s">
        <v>287</v>
      </c>
      <c r="C45" s="384"/>
      <c r="D45" s="385"/>
      <c r="E45" s="384"/>
      <c r="F45" s="385"/>
      <c r="G45" s="384"/>
      <c r="H45" s="385"/>
      <c r="I45" s="384"/>
      <c r="J45" s="385"/>
      <c r="K45" s="384"/>
      <c r="L45" s="385"/>
      <c r="M45" s="172"/>
    </row>
    <row r="46" spans="2:15" ht="25.05" customHeight="1" x14ac:dyDescent="0.25">
      <c r="B46" s="169" t="s">
        <v>288</v>
      </c>
      <c r="C46" s="384"/>
      <c r="D46" s="385"/>
      <c r="E46" s="384"/>
      <c r="F46" s="385"/>
      <c r="G46" s="384"/>
      <c r="H46" s="385"/>
      <c r="I46" s="384"/>
      <c r="J46" s="385"/>
      <c r="K46" s="384"/>
      <c r="L46" s="385"/>
      <c r="M46" s="172"/>
    </row>
    <row r="47" spans="2:15" ht="25.05" customHeight="1" x14ac:dyDescent="0.25">
      <c r="B47" s="169" t="s">
        <v>289</v>
      </c>
      <c r="C47" s="384"/>
      <c r="D47" s="385"/>
      <c r="E47" s="384"/>
      <c r="F47" s="385"/>
      <c r="G47" s="384"/>
      <c r="H47" s="385"/>
      <c r="I47" s="384"/>
      <c r="J47" s="385"/>
      <c r="K47" s="384"/>
      <c r="L47" s="385"/>
      <c r="M47" s="172"/>
    </row>
    <row r="48" spans="2:15" ht="25.05" customHeight="1" x14ac:dyDescent="0.25">
      <c r="B48" s="169" t="s">
        <v>290</v>
      </c>
      <c r="C48" s="384"/>
      <c r="D48" s="385"/>
      <c r="E48" s="384"/>
      <c r="F48" s="385"/>
      <c r="G48" s="384"/>
      <c r="H48" s="385"/>
      <c r="I48" s="384"/>
      <c r="J48" s="385"/>
      <c r="K48" s="384"/>
      <c r="L48" s="385"/>
      <c r="M48" s="172"/>
    </row>
    <row r="49" spans="2:13" ht="25.05" customHeight="1" x14ac:dyDescent="0.25">
      <c r="B49" s="169" t="s">
        <v>291</v>
      </c>
      <c r="C49" s="384"/>
      <c r="D49" s="385"/>
      <c r="E49" s="384"/>
      <c r="F49" s="385"/>
      <c r="G49" s="384"/>
      <c r="H49" s="385"/>
      <c r="I49" s="384"/>
      <c r="J49" s="385"/>
      <c r="K49" s="384"/>
      <c r="L49" s="385"/>
      <c r="M49" s="172"/>
    </row>
    <row r="50" spans="2:13" ht="30" customHeight="1" x14ac:dyDescent="0.25"/>
    <row r="51" spans="2:13" x14ac:dyDescent="0.25">
      <c r="C51" s="212" t="s">
        <v>268</v>
      </c>
      <c r="D51" s="212"/>
      <c r="E51" s="380" t="s">
        <v>308</v>
      </c>
      <c r="F51" s="380"/>
      <c r="G51" s="380"/>
      <c r="H51" s="212" t="s">
        <v>307</v>
      </c>
      <c r="I51" s="389" t="s">
        <v>309</v>
      </c>
      <c r="J51" s="389"/>
      <c r="K51" s="389"/>
      <c r="L51" s="389"/>
      <c r="M51" s="389"/>
    </row>
    <row r="52" spans="2:13" ht="25.05" customHeight="1" x14ac:dyDescent="0.25">
      <c r="B52" s="169" t="s">
        <v>292</v>
      </c>
      <c r="C52" s="386"/>
      <c r="D52" s="388"/>
      <c r="E52" s="386"/>
      <c r="F52" s="387"/>
      <c r="G52" s="388"/>
      <c r="H52" s="216"/>
      <c r="I52" s="211"/>
      <c r="J52" s="214"/>
      <c r="K52" s="214"/>
      <c r="L52" s="214"/>
      <c r="M52" s="215"/>
    </row>
    <row r="53" spans="2:13" ht="25.05" customHeight="1" x14ac:dyDescent="0.25">
      <c r="B53" s="169" t="s">
        <v>293</v>
      </c>
      <c r="C53" s="386"/>
      <c r="D53" s="388"/>
      <c r="E53" s="386"/>
      <c r="F53" s="387"/>
      <c r="G53" s="388"/>
      <c r="H53" s="174"/>
      <c r="I53" s="386"/>
      <c r="J53" s="387"/>
      <c r="K53" s="387"/>
      <c r="L53" s="387"/>
      <c r="M53" s="388"/>
    </row>
    <row r="54" spans="2:13" ht="25.05" customHeight="1" x14ac:dyDescent="0.25">
      <c r="B54" s="169" t="s">
        <v>294</v>
      </c>
      <c r="C54" s="386"/>
      <c r="D54" s="388"/>
      <c r="E54" s="386"/>
      <c r="F54" s="387"/>
      <c r="G54" s="388"/>
      <c r="H54" s="174"/>
      <c r="I54" s="386"/>
      <c r="J54" s="387"/>
      <c r="K54" s="387"/>
      <c r="L54" s="387"/>
      <c r="M54" s="388"/>
    </row>
    <row r="55" spans="2:13" ht="25.05" customHeight="1" x14ac:dyDescent="0.25">
      <c r="B55" s="169" t="s">
        <v>295</v>
      </c>
      <c r="C55" s="386"/>
      <c r="D55" s="388"/>
      <c r="E55" s="386"/>
      <c r="F55" s="387"/>
      <c r="G55" s="388"/>
      <c r="H55" s="174"/>
      <c r="I55" s="386"/>
      <c r="J55" s="387"/>
      <c r="K55" s="387"/>
      <c r="L55" s="387"/>
      <c r="M55" s="388"/>
    </row>
    <row r="56" spans="2:13" ht="25.05" customHeight="1" x14ac:dyDescent="0.25">
      <c r="B56" s="169" t="s">
        <v>296</v>
      </c>
      <c r="C56" s="386"/>
      <c r="D56" s="388"/>
      <c r="E56" s="386"/>
      <c r="F56" s="387"/>
      <c r="G56" s="388"/>
      <c r="H56" s="174"/>
      <c r="I56" s="386"/>
      <c r="J56" s="387"/>
      <c r="K56" s="387"/>
      <c r="L56" s="387"/>
      <c r="M56" s="388"/>
    </row>
    <row r="57" spans="2:13" ht="25.05" customHeight="1" x14ac:dyDescent="0.25">
      <c r="B57" s="169" t="s">
        <v>297</v>
      </c>
      <c r="C57" s="386"/>
      <c r="D57" s="388"/>
      <c r="E57" s="386"/>
      <c r="F57" s="387"/>
      <c r="G57" s="388"/>
      <c r="H57" s="174"/>
      <c r="I57" s="386"/>
      <c r="J57" s="387"/>
      <c r="K57" s="387"/>
      <c r="L57" s="387"/>
      <c r="M57" s="388"/>
    </row>
  </sheetData>
  <mergeCells count="108">
    <mergeCell ref="C54:D54"/>
    <mergeCell ref="C55:D55"/>
    <mergeCell ref="C56:D56"/>
    <mergeCell ref="C57:D57"/>
    <mergeCell ref="C48:D48"/>
    <mergeCell ref="C49:D49"/>
    <mergeCell ref="C52:D52"/>
    <mergeCell ref="C53:D53"/>
    <mergeCell ref="C44:D44"/>
    <mergeCell ref="C45:D45"/>
    <mergeCell ref="C46:D46"/>
    <mergeCell ref="C47:D47"/>
    <mergeCell ref="C39:D39"/>
    <mergeCell ref="C40:D40"/>
    <mergeCell ref="C41:D41"/>
    <mergeCell ref="C42:D42"/>
    <mergeCell ref="C43:D43"/>
    <mergeCell ref="E43:F43"/>
    <mergeCell ref="E44:F44"/>
    <mergeCell ref="E45:F45"/>
    <mergeCell ref="G43:H43"/>
    <mergeCell ref="E39:F39"/>
    <mergeCell ref="E40:F40"/>
    <mergeCell ref="E41:F41"/>
    <mergeCell ref="E42:F42"/>
    <mergeCell ref="G44:H44"/>
    <mergeCell ref="G45:H45"/>
    <mergeCell ref="G39:H39"/>
    <mergeCell ref="G40:H40"/>
    <mergeCell ref="G41:H41"/>
    <mergeCell ref="G42:H42"/>
    <mergeCell ref="E46:F46"/>
    <mergeCell ref="E47:F47"/>
    <mergeCell ref="I57:M57"/>
    <mergeCell ref="E57:G57"/>
    <mergeCell ref="E49:F49"/>
    <mergeCell ref="E51:G51"/>
    <mergeCell ref="E52:G52"/>
    <mergeCell ref="E53:G53"/>
    <mergeCell ref="E54:G54"/>
    <mergeCell ref="E55:G55"/>
    <mergeCell ref="E56:G56"/>
    <mergeCell ref="K49:L49"/>
    <mergeCell ref="G49:H49"/>
    <mergeCell ref="I51:M51"/>
    <mergeCell ref="I53:M53"/>
    <mergeCell ref="I54:M54"/>
    <mergeCell ref="I55:M55"/>
    <mergeCell ref="I56:M56"/>
    <mergeCell ref="E48:F48"/>
    <mergeCell ref="G46:H46"/>
    <mergeCell ref="G47:H47"/>
    <mergeCell ref="G48:H48"/>
    <mergeCell ref="I48:J48"/>
    <mergeCell ref="I49:J49"/>
    <mergeCell ref="I47:J47"/>
    <mergeCell ref="K44:L44"/>
    <mergeCell ref="K45:L45"/>
    <mergeCell ref="K46:L46"/>
    <mergeCell ref="K47:L47"/>
    <mergeCell ref="K48:L48"/>
    <mergeCell ref="K43:L43"/>
    <mergeCell ref="I40:J40"/>
    <mergeCell ref="I41:J41"/>
    <mergeCell ref="K40:L40"/>
    <mergeCell ref="K41:L41"/>
    <mergeCell ref="K42:L42"/>
    <mergeCell ref="I43:J43"/>
    <mergeCell ref="I44:J44"/>
    <mergeCell ref="I45:J45"/>
    <mergeCell ref="I46:J46"/>
    <mergeCell ref="I42:J42"/>
    <mergeCell ref="I39:J39"/>
    <mergeCell ref="K39:L39"/>
    <mergeCell ref="F24:G24"/>
    <mergeCell ref="F25:G25"/>
    <mergeCell ref="F26:G26"/>
    <mergeCell ref="F27:G27"/>
    <mergeCell ref="F28:G28"/>
    <mergeCell ref="F29:G29"/>
    <mergeCell ref="F34:G34"/>
    <mergeCell ref="J24:K24"/>
    <mergeCell ref="J25:K25"/>
    <mergeCell ref="J26:K26"/>
    <mergeCell ref="J27:K27"/>
    <mergeCell ref="J28:K28"/>
    <mergeCell ref="F30:G30"/>
    <mergeCell ref="F31:G31"/>
    <mergeCell ref="F32:G32"/>
    <mergeCell ref="F33:G33"/>
    <mergeCell ref="J30:K30"/>
    <mergeCell ref="B1:L1"/>
    <mergeCell ref="B2:L2"/>
    <mergeCell ref="B3:L3"/>
    <mergeCell ref="C17:L17"/>
    <mergeCell ref="B22:M22"/>
    <mergeCell ref="B21:M21"/>
    <mergeCell ref="C35:D35"/>
    <mergeCell ref="E11:L11"/>
    <mergeCell ref="E8:L8"/>
    <mergeCell ref="E5:I5"/>
    <mergeCell ref="E6:I6"/>
    <mergeCell ref="E7:I7"/>
    <mergeCell ref="J29:K29"/>
    <mergeCell ref="E9:L9"/>
    <mergeCell ref="E14:K14"/>
    <mergeCell ref="C16:L16"/>
    <mergeCell ref="F35:G35"/>
  </mergeCells>
  <phoneticPr fontId="7" type="noConversion"/>
  <printOptions horizontalCentered="1" verticalCentered="1"/>
  <pageMargins left="0.70866141732283472" right="0.70866141732283472" top="0.55118110236220474" bottom="0.55118110236220474" header="0.31496062992125984" footer="0.31496062992125984"/>
  <pageSetup scale="61"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4244-7004-43CD-8C93-D038B719E317}">
  <sheetPr>
    <tabColor theme="9" tint="0.59999389629810485"/>
    <pageSetUpPr fitToPage="1"/>
  </sheetPr>
  <dimension ref="A1:N76"/>
  <sheetViews>
    <sheetView showGridLines="0" showZeros="0" showWhiteSpace="0" topLeftCell="A28" zoomScale="85" zoomScaleNormal="85" workbookViewId="0">
      <selection activeCell="K58" sqref="K58"/>
    </sheetView>
  </sheetViews>
  <sheetFormatPr defaultColWidth="9.109375" defaultRowHeight="13.2" x14ac:dyDescent="0.25"/>
  <cols>
    <col min="1" max="1" width="3.33203125" style="42" customWidth="1"/>
    <col min="2" max="2" width="2.6640625" style="42" customWidth="1"/>
    <col min="3" max="3" width="20.6640625" style="42" customWidth="1"/>
    <col min="4" max="4" width="25.6640625" style="42" customWidth="1"/>
    <col min="5" max="5" width="10.6640625" style="42" customWidth="1"/>
    <col min="6" max="6" width="18.33203125" style="42" customWidth="1"/>
    <col min="7" max="7" width="10.6640625" style="42" customWidth="1"/>
    <col min="8" max="8" width="18.33203125" style="42" customWidth="1"/>
    <col min="9" max="9" width="2.6640625" style="42" customWidth="1"/>
    <col min="10" max="10" width="9.5546875" style="136" customWidth="1"/>
    <col min="11" max="11" width="100.5546875" style="42" customWidth="1"/>
    <col min="12" max="13" width="9.109375" style="42"/>
    <col min="14" max="14" width="11.5546875" style="42" bestFit="1" customWidth="1"/>
    <col min="15" max="16384" width="9.109375" style="42"/>
  </cols>
  <sheetData>
    <row r="1" spans="1:11" customFormat="1" ht="27" customHeight="1" x14ac:dyDescent="0.25">
      <c r="C1" s="350" t="s">
        <v>336</v>
      </c>
      <c r="D1" s="350"/>
      <c r="E1" s="350"/>
      <c r="F1" s="350"/>
      <c r="G1" s="350"/>
      <c r="H1" s="350"/>
      <c r="I1" s="30"/>
      <c r="J1" s="30"/>
    </row>
    <row r="2" spans="1:11" s="151" customFormat="1" ht="36.75" customHeight="1" x14ac:dyDescent="0.25">
      <c r="C2" s="366" t="s">
        <v>349</v>
      </c>
      <c r="D2" s="366"/>
      <c r="E2" s="366"/>
      <c r="F2" s="366"/>
      <c r="G2" s="366"/>
      <c r="H2" s="366"/>
      <c r="I2" s="175"/>
      <c r="J2" s="175"/>
    </row>
    <row r="3" spans="1:11" s="151" customFormat="1" ht="36.75" customHeight="1" x14ac:dyDescent="0.25">
      <c r="C3" s="366" t="s">
        <v>350</v>
      </c>
      <c r="D3" s="366"/>
      <c r="E3" s="366"/>
      <c r="F3" s="366"/>
      <c r="G3" s="366"/>
      <c r="H3" s="366"/>
      <c r="I3" s="175"/>
      <c r="J3" s="175"/>
    </row>
    <row r="4" spans="1:11" customFormat="1" ht="30" customHeight="1" x14ac:dyDescent="0.25">
      <c r="C4" s="391" t="s">
        <v>333</v>
      </c>
      <c r="D4" s="391"/>
      <c r="E4" s="391"/>
      <c r="F4" s="391"/>
      <c r="G4" s="391"/>
      <c r="H4" s="391"/>
      <c r="I4" s="30"/>
      <c r="J4" s="30"/>
    </row>
    <row r="5" spans="1:11" customFormat="1" ht="20.25" customHeight="1" x14ac:dyDescent="0.25">
      <c r="C5" s="347"/>
      <c r="D5" s="347"/>
      <c r="E5" s="347"/>
      <c r="F5" s="347"/>
      <c r="G5" s="347"/>
      <c r="H5" s="347"/>
    </row>
    <row r="6" spans="1:11" customFormat="1" ht="20.25" customHeight="1" x14ac:dyDescent="0.25"/>
    <row r="7" spans="1:11" customFormat="1" ht="27" customHeight="1" x14ac:dyDescent="0.25"/>
    <row r="8" spans="1:11" ht="21.75" customHeight="1" x14ac:dyDescent="0.25">
      <c r="A8"/>
      <c r="B8"/>
      <c r="D8" s="116" t="str">
        <f>SH_Coun_Grp</f>
        <v/>
      </c>
      <c r="E8" s="139"/>
      <c r="F8" s="139"/>
      <c r="G8"/>
      <c r="H8" s="196" t="s">
        <v>43</v>
      </c>
    </row>
    <row r="9" spans="1:11" ht="24" customHeight="1" x14ac:dyDescent="0.4">
      <c r="D9" s="197" t="s">
        <v>162</v>
      </c>
      <c r="E9" s="140"/>
      <c r="F9"/>
      <c r="G9" s="390">
        <f>PreparedBy</f>
        <v>0</v>
      </c>
      <c r="H9" s="390"/>
      <c r="K9" s="150" t="s">
        <v>332</v>
      </c>
    </row>
    <row r="10" spans="1:11" ht="15" x14ac:dyDescent="0.25">
      <c r="D10" s="194" t="str">
        <f>"For the Fiscal Year ended 31 August, "&amp;EndYear</f>
        <v xml:space="preserve">For the Fiscal Year ended 31 August, </v>
      </c>
      <c r="E10" s="36"/>
      <c r="G10" s="390">
        <f>EmailAddress</f>
        <v>0</v>
      </c>
      <c r="H10" s="390"/>
      <c r="K10" s="42" t="s">
        <v>113</v>
      </c>
    </row>
    <row r="11" spans="1:11" ht="18" customHeight="1" x14ac:dyDescent="0.25">
      <c r="A11"/>
      <c r="B11"/>
      <c r="C11" s="8"/>
      <c r="D11" s="8"/>
      <c r="E11" s="8"/>
      <c r="F11" s="56"/>
      <c r="G11" s="23"/>
      <c r="H11" s="55"/>
      <c r="K11" s="30"/>
    </row>
    <row r="12" spans="1:11" ht="18" customHeight="1" x14ac:dyDescent="0.3">
      <c r="A12"/>
      <c r="B12"/>
      <c r="C12" s="11" t="s">
        <v>6</v>
      </c>
      <c r="D12" s="8"/>
      <c r="E12" s="8"/>
      <c r="F12" s="126" t="s">
        <v>170</v>
      </c>
      <c r="G12" s="126"/>
      <c r="H12" s="128" t="s">
        <v>171</v>
      </c>
      <c r="K12" s="155"/>
    </row>
    <row r="13" spans="1:11" ht="18" customHeight="1" x14ac:dyDescent="0.25">
      <c r="A13"/>
      <c r="B13"/>
      <c r="C13" s="8" t="s">
        <v>27</v>
      </c>
      <c r="D13" s="8"/>
      <c r="E13" s="8"/>
      <c r="F13" s="57"/>
      <c r="G13" s="23"/>
      <c r="H13" s="248">
        <f>SUMIF(Ledger[Category - In], C13, Ledger[Amount Received])</f>
        <v>0</v>
      </c>
      <c r="K13" s="42" t="str">
        <f>Categories!B7</f>
        <v>"Membership Fees received" includes Group fees and (only) National fees received for Group Billing Code registrations.</v>
      </c>
    </row>
    <row r="14" spans="1:11" ht="18" customHeight="1" x14ac:dyDescent="0.25">
      <c r="A14"/>
      <c r="B14"/>
      <c r="C14" s="8" t="s">
        <v>33</v>
      </c>
      <c r="D14" s="8"/>
      <c r="E14" s="8"/>
      <c r="F14" s="57"/>
      <c r="G14" s="23"/>
      <c r="H14" s="248">
        <f>SUMIF(Ledger[Category - In], C14, Ledger[Amount Received])</f>
        <v>0</v>
      </c>
      <c r="K14" s="110" t="str">
        <f>Categories!B8</f>
        <v>"Community Gaming Grant" is revenue received from the program, which is available to Groups in GC (only)</v>
      </c>
    </row>
    <row r="15" spans="1:11" ht="18" customHeight="1" x14ac:dyDescent="0.25">
      <c r="A15"/>
      <c r="B15"/>
      <c r="C15" s="8" t="s">
        <v>7</v>
      </c>
      <c r="D15" s="8"/>
      <c r="E15" s="8"/>
      <c r="F15" s="67"/>
      <c r="G15" s="23"/>
      <c r="H15" s="248">
        <f>SUMIF(Ledger[Category - In], C15, Ledger[Amount Received])</f>
        <v>0</v>
      </c>
      <c r="K15" s="110" t="str">
        <f>Categories!B9</f>
        <v>"Donations" any gift (usually cash) given whether or not a tax-receipt is required/provided. (Where tax-receipts are expected - for donations of $20 or more - funds must go through Council bank account.)</v>
      </c>
    </row>
    <row r="16" spans="1:11" ht="18" customHeight="1" x14ac:dyDescent="0.25">
      <c r="A16"/>
      <c r="B16"/>
      <c r="C16" s="8" t="s">
        <v>25</v>
      </c>
      <c r="D16" s="8" t="s">
        <v>9</v>
      </c>
      <c r="E16" s="8"/>
      <c r="F16" s="248">
        <f>SUMIF(Ledger[Category - In], D16, Ledger[Amount Received])</f>
        <v>0</v>
      </c>
      <c r="G16" s="23"/>
      <c r="H16" s="264"/>
      <c r="K16" s="42" t="str">
        <f>Categories!B10</f>
        <v>"Scout Popcorn" (Revenue) is the retail cost paid by customers in our main National Fundraising campaign - includes wholesale cost and profit to Group.</v>
      </c>
    </row>
    <row r="17" spans="1:14" ht="18" customHeight="1" x14ac:dyDescent="0.25">
      <c r="A17"/>
      <c r="B17"/>
      <c r="C17" s="8"/>
      <c r="D17" s="13" t="s">
        <v>32</v>
      </c>
      <c r="E17" s="8"/>
      <c r="F17" s="248">
        <f>SUMIF(Ledger[Category - In], D17, Ledger[Amount Received])</f>
        <v>0</v>
      </c>
      <c r="G17" s="23"/>
      <c r="H17" s="264"/>
      <c r="K17" s="110" t="str">
        <f>Categories!B11</f>
        <v>"Other National Campaigns" (Revenue) is the retail cost paid by customers in any of our other National Fundraising campaigns (e.g. Scoutrees, Scout Seeds, Apple Day) - includes wholesale price and profit to Group.</v>
      </c>
    </row>
    <row r="18" spans="1:14" ht="18" customHeight="1" x14ac:dyDescent="0.25">
      <c r="A18"/>
      <c r="B18"/>
      <c r="C18" s="8"/>
      <c r="D18" s="13" t="s">
        <v>24</v>
      </c>
      <c r="E18" s="8"/>
      <c r="F18" s="248">
        <f>SUMIF(Ledger[Category - In], D18, Ledger[Amount Received])</f>
        <v>0</v>
      </c>
      <c r="G18" s="23"/>
      <c r="H18" s="264"/>
      <c r="K18" s="110" t="str">
        <f>Categories!B12</f>
        <v>"Bottle Drives" (Revenue) is the total money brought in for bottles during drives.</v>
      </c>
    </row>
    <row r="19" spans="1:14" ht="18" customHeight="1" x14ac:dyDescent="0.25">
      <c r="A19"/>
      <c r="B19"/>
      <c r="C19" s="8"/>
      <c r="D19" s="13" t="s">
        <v>75</v>
      </c>
      <c r="E19" s="8"/>
      <c r="F19" s="248">
        <f>SUMIF(Ledger[Category - In], D19, Ledger[Amount Received])</f>
        <v>0</v>
      </c>
      <c r="G19" s="23"/>
      <c r="H19" s="264"/>
      <c r="K19" s="110" t="str">
        <f>Categories!B13</f>
        <v>"Other Fundraising (Revenue) is the total money raised before expenses for any other fundraiser. Note that other fundraisers require pre-approval by Council.</v>
      </c>
      <c r="N19" s="31"/>
    </row>
    <row r="20" spans="1:14" ht="18" customHeight="1" x14ac:dyDescent="0.3">
      <c r="A20"/>
      <c r="B20"/>
      <c r="C20" s="8"/>
      <c r="D20" s="13" t="s">
        <v>53</v>
      </c>
      <c r="E20" s="8"/>
      <c r="F20" s="269"/>
      <c r="G20" s="23"/>
      <c r="H20" s="265">
        <f>SUM(F16:F19)</f>
        <v>0</v>
      </c>
    </row>
    <row r="21" spans="1:14" ht="18" customHeight="1" x14ac:dyDescent="0.3">
      <c r="A21"/>
      <c r="B21"/>
      <c r="C21" s="8" t="s">
        <v>82</v>
      </c>
      <c r="D21" s="13"/>
      <c r="E21" s="8"/>
      <c r="F21" s="269"/>
      <c r="G21" s="23"/>
      <c r="H21" s="248">
        <f>SUMIF(Ledger[Category - In], C21, Ledger[Amount Received])</f>
        <v>0</v>
      </c>
      <c r="K21" s="42" t="str">
        <f>Categories!B14</f>
        <v>"Group Event/Activty Fees" are additional fees paid to attend special events/activities hosted by the Group (e.g. Link Camp)</v>
      </c>
    </row>
    <row r="22" spans="1:14" ht="18" customHeight="1" x14ac:dyDescent="0.25">
      <c r="A22"/>
      <c r="B22"/>
      <c r="C22" s="8" t="s">
        <v>8</v>
      </c>
      <c r="D22" s="8"/>
      <c r="E22" s="8"/>
      <c r="F22" s="268"/>
      <c r="G22" s="23"/>
      <c r="H22" s="248">
        <f>SUMIF(Ledger[Category - In], C22, Ledger[Amount Received])</f>
        <v>0</v>
      </c>
      <c r="K22" s="42" t="str">
        <f>Categories!B15</f>
        <v>"Interest Earned" is interest paid on bank account balances and investments.</v>
      </c>
    </row>
    <row r="23" spans="1:14" ht="18" customHeight="1" x14ac:dyDescent="0.25">
      <c r="A23"/>
      <c r="B23"/>
      <c r="C23" s="8" t="s">
        <v>76</v>
      </c>
      <c r="D23" s="8" t="s">
        <v>14</v>
      </c>
      <c r="E23" s="8"/>
      <c r="F23" s="248">
        <f>SUMIF(Ledger[Category - In], D23, Ledger[Amount Received])</f>
        <v>0</v>
      </c>
      <c r="G23" s="23"/>
      <c r="H23" s="264"/>
      <c r="K23" s="111" t="str">
        <f>Categories!B16</f>
        <v>"Beaver Scouts" (Revenue) typically includes dues and activity fees paid to Colony by participants/attendees for special events/activities (e.g. Sleepovers, museum admission)</v>
      </c>
    </row>
    <row r="24" spans="1:14" ht="18" customHeight="1" x14ac:dyDescent="0.25">
      <c r="A24"/>
      <c r="B24"/>
      <c r="C24" s="8"/>
      <c r="D24" s="8" t="s">
        <v>15</v>
      </c>
      <c r="E24" s="8"/>
      <c r="F24" s="248">
        <f>SUMIF(Ledger[Category - In], D24, Ledger[Amount Received])</f>
        <v>0</v>
      </c>
      <c r="G24" s="23"/>
      <c r="H24" s="264"/>
      <c r="K24" s="111" t="str">
        <f>Categories!B17</f>
        <v>"Cub Scouts" (Revenue) typically includes dues and activity fees paid to Pack by participants/attendees for special events/activities (e.g. Camps, KubKar rallies, swimming pool admission)</v>
      </c>
    </row>
    <row r="25" spans="1:14" ht="18" customHeight="1" x14ac:dyDescent="0.25">
      <c r="A25"/>
      <c r="B25"/>
      <c r="C25" s="8"/>
      <c r="D25" s="8" t="s">
        <v>16</v>
      </c>
      <c r="E25" s="8"/>
      <c r="F25" s="248">
        <f>SUMIF(Ledger[Category - In], D25, Ledger[Amount Received])</f>
        <v>0</v>
      </c>
      <c r="G25" s="23"/>
      <c r="H25" s="264"/>
      <c r="K25" s="111" t="str">
        <f>Categories!B18</f>
        <v>"Scouts" (Revenue) typically includes dues and activity fees paid to Troop by participants/attendees for special events/activities (e.g. Camps, climbing wall admission, theatre tickets)</v>
      </c>
    </row>
    <row r="26" spans="1:14" ht="18" customHeight="1" x14ac:dyDescent="0.25">
      <c r="A26"/>
      <c r="B26"/>
      <c r="C26" s="8"/>
      <c r="D26" s="8" t="s">
        <v>17</v>
      </c>
      <c r="E26" s="8"/>
      <c r="F26" s="248">
        <f>SUMIF(Ledger[Category - In], D26, Ledger[Amount Received])</f>
        <v>0</v>
      </c>
      <c r="G26" s="23"/>
      <c r="H26" s="264"/>
      <c r="K26" s="111" t="str">
        <f>Categories!B19</f>
        <v>"Venturer Scouts" (Revenue) typically includes dues and activity fees paid to Company by participants/attendees for special events/activities (e.g. Camps, canoe trips, concerts)</v>
      </c>
    </row>
    <row r="27" spans="1:14" ht="18" customHeight="1" x14ac:dyDescent="0.25">
      <c r="A27"/>
      <c r="B27"/>
      <c r="C27" s="8"/>
      <c r="D27" s="8" t="s">
        <v>18</v>
      </c>
      <c r="E27" s="8"/>
      <c r="F27" s="248">
        <f>SUMIF(Ledger[Category - In], D27, Ledger[Amount Received])</f>
        <v>0</v>
      </c>
      <c r="G27" s="23"/>
      <c r="H27" s="264"/>
      <c r="K27" s="111" t="str">
        <f>Categories!B20</f>
        <v>"Rover Scouts" (Revenue) typically includes dues and activity fees paid to Crew by participants/attendees for special events/activities (e.g. Camps, moots, socials)</v>
      </c>
    </row>
    <row r="28" spans="1:14" ht="18" customHeight="1" x14ac:dyDescent="0.25">
      <c r="A28"/>
      <c r="B28"/>
      <c r="C28" s="8"/>
      <c r="D28" s="8" t="s">
        <v>78</v>
      </c>
      <c r="E28" s="8"/>
      <c r="F28" s="266"/>
      <c r="G28" s="23"/>
      <c r="H28" s="265">
        <f>SUM(F23:F27)</f>
        <v>0</v>
      </c>
    </row>
    <row r="29" spans="1:14" ht="18" customHeight="1" x14ac:dyDescent="0.25">
      <c r="A29"/>
      <c r="B29"/>
      <c r="C29" s="8" t="s">
        <v>71</v>
      </c>
      <c r="D29" s="29"/>
      <c r="E29" s="8"/>
      <c r="F29" s="240"/>
      <c r="G29" s="23"/>
      <c r="H29" s="248">
        <f>SUMIF(Ledger[Category - In], C29, Ledger[Amount Received])</f>
        <v>0</v>
      </c>
      <c r="K29" s="42" t="str">
        <f>Categories!B21</f>
        <v>Any other funds received</v>
      </c>
    </row>
    <row r="30" spans="1:14" ht="9" customHeight="1" x14ac:dyDescent="0.3">
      <c r="A30"/>
      <c r="B30"/>
      <c r="C30" s="8"/>
      <c r="D30" s="8"/>
      <c r="E30" s="8"/>
      <c r="F30" s="269"/>
      <c r="G30" s="23"/>
      <c r="H30" s="266"/>
    </row>
    <row r="31" spans="1:14" ht="18" customHeight="1" thickBot="1" x14ac:dyDescent="0.35">
      <c r="A31"/>
      <c r="B31"/>
      <c r="C31" s="9" t="s">
        <v>10</v>
      </c>
      <c r="D31" s="8"/>
      <c r="F31" s="264"/>
      <c r="G31" s="24" t="s">
        <v>11</v>
      </c>
      <c r="H31" s="267">
        <f>SUM(H13:H30)</f>
        <v>0</v>
      </c>
      <c r="I31" s="62"/>
      <c r="J31" s="62"/>
      <c r="K31" s="31"/>
    </row>
    <row r="32" spans="1:14" ht="9" customHeight="1" thickTop="1" x14ac:dyDescent="0.3">
      <c r="A32"/>
      <c r="B32"/>
      <c r="C32" s="8"/>
      <c r="D32" s="8"/>
      <c r="E32" s="8"/>
      <c r="F32" s="270"/>
      <c r="G32" s="23"/>
      <c r="H32" s="239"/>
    </row>
    <row r="33" spans="1:11" ht="18" customHeight="1" x14ac:dyDescent="0.3">
      <c r="A33"/>
      <c r="B33"/>
      <c r="C33" s="11" t="s">
        <v>12</v>
      </c>
      <c r="D33" s="8"/>
      <c r="E33" s="8"/>
      <c r="F33" s="239"/>
      <c r="G33" s="23"/>
      <c r="H33" s="239"/>
    </row>
    <row r="34" spans="1:11" ht="18" customHeight="1" x14ac:dyDescent="0.25">
      <c r="A34"/>
      <c r="B34"/>
      <c r="C34" s="8" t="s">
        <v>26</v>
      </c>
      <c r="D34" s="8"/>
      <c r="E34" s="8"/>
      <c r="F34" s="268"/>
      <c r="G34" s="23"/>
      <c r="H34" s="248">
        <f>SUMIF(Ledger[Category - Out], C34, Ledger[Amount Paid])</f>
        <v>0</v>
      </c>
      <c r="K34" s="42" t="str">
        <f>Categories!B26</f>
        <v>"Membership Fees paid to Nationals" is (only) the National fee owing for registrations using Group Billing Codes. (Do not include fees paid online.)</v>
      </c>
    </row>
    <row r="35" spans="1:11" ht="18" customHeight="1" x14ac:dyDescent="0.3">
      <c r="A35"/>
      <c r="B35"/>
      <c r="C35" s="8" t="s">
        <v>29</v>
      </c>
      <c r="D35" s="13"/>
      <c r="E35" s="8"/>
      <c r="F35" s="269"/>
      <c r="G35" s="23"/>
      <c r="H35" s="248">
        <f>SUMIF(Ledger[Category - Out], C35, Ledger[Amount Paid])</f>
        <v>0</v>
      </c>
      <c r="K35" s="110" t="str">
        <f>Categories!B27</f>
        <v>"Administration" includes office supplies, photocopying, bank charges, phone fees, etc. (Items that typically deplete quickly; services.) Group/Council insignia (i.e. crests/badges, neckers) may also be best included here</v>
      </c>
    </row>
    <row r="36" spans="1:11" ht="18" customHeight="1" x14ac:dyDescent="0.25">
      <c r="A36"/>
      <c r="B36"/>
      <c r="C36" s="8" t="s">
        <v>13</v>
      </c>
      <c r="D36" s="8"/>
      <c r="E36" s="8"/>
      <c r="F36" s="268"/>
      <c r="G36" s="23"/>
      <c r="H36" s="248">
        <f>SUMIF(Ledger[Category - Out], C36, Ledger[Amount Paid])</f>
        <v>0</v>
      </c>
      <c r="K36" s="110" t="str">
        <f>Categories!B28</f>
        <v>"Equipment purchases" include tents, camp stoves, flags/poles. (Items that will be many times.)</v>
      </c>
    </row>
    <row r="37" spans="1:11" ht="18" customHeight="1" x14ac:dyDescent="0.25">
      <c r="A37"/>
      <c r="B37"/>
      <c r="C37" s="8" t="s">
        <v>66</v>
      </c>
      <c r="D37" s="8"/>
      <c r="E37" s="8"/>
      <c r="F37" s="268"/>
      <c r="G37" s="23"/>
      <c r="H37" s="248">
        <f>SUMIF(Ledger[Category - Out], C37, Ledger[Amount Paid])</f>
        <v>0</v>
      </c>
      <c r="K37" s="110" t="str">
        <f>Categories!B29</f>
        <v>"Facility Fees/Rent" includes fees associated with meeting and storage space</v>
      </c>
    </row>
    <row r="38" spans="1:11" ht="18" customHeight="1" x14ac:dyDescent="0.25">
      <c r="A38"/>
      <c r="B38"/>
      <c r="C38" s="8" t="s">
        <v>30</v>
      </c>
      <c r="D38" s="8"/>
      <c r="E38" s="8"/>
      <c r="F38" s="268"/>
      <c r="G38" s="23"/>
      <c r="H38" s="248">
        <f>SUMIF(Ledger[Category - Out], C38, Ledger[Amount Paid])</f>
        <v>0</v>
      </c>
      <c r="K38" s="110" t="str">
        <f>Categories!B30</f>
        <v>"Financial Assistance" includes membership and activity fees, uniform reimbursement/purchase (participants and volunteers), etc. -excludes training</v>
      </c>
    </row>
    <row r="39" spans="1:11" ht="18" customHeight="1" x14ac:dyDescent="0.25">
      <c r="A39"/>
      <c r="B39"/>
      <c r="C39" s="8" t="s">
        <v>28</v>
      </c>
      <c r="D39" s="8" t="s">
        <v>9</v>
      </c>
      <c r="E39" s="8"/>
      <c r="F39" s="248">
        <f>SUMIF(Ledger[Category - Out], D39, Ledger[Amount Paid])</f>
        <v>0</v>
      </c>
      <c r="G39" s="23"/>
      <c r="H39" s="264"/>
      <c r="K39" s="110" t="str">
        <f>Categories!B31</f>
        <v>"Scout Popcorn" (Expense) is the wholesale product cost paid by Group, and may also include delivery charges, advertising, treats/prizes for sellers, etc.</v>
      </c>
    </row>
    <row r="40" spans="1:11" ht="18" customHeight="1" x14ac:dyDescent="0.25">
      <c r="A40"/>
      <c r="B40"/>
      <c r="C40" s="8"/>
      <c r="D40" s="13" t="s">
        <v>32</v>
      </c>
      <c r="E40" s="8"/>
      <c r="F40" s="248">
        <f>SUMIF(Ledger[Category - Out], D40, Ledger[Amount Paid])</f>
        <v>0</v>
      </c>
      <c r="G40" s="23"/>
      <c r="H40" s="264"/>
      <c r="K40" s="110" t="str">
        <f>Categories!B32</f>
        <v>"Other National Campaigns" (Expense) is the wholesale product cost paid by Group, and may also include delivery charges, advertising, treats/prizes for sellers, etc.</v>
      </c>
    </row>
    <row r="41" spans="1:11" ht="18" customHeight="1" x14ac:dyDescent="0.25">
      <c r="A41"/>
      <c r="B41"/>
      <c r="C41" s="8"/>
      <c r="D41" s="13" t="s">
        <v>24</v>
      </c>
      <c r="E41" s="8"/>
      <c r="F41" s="248">
        <f>SUMIF(Ledger[Category - Out], D41, Ledger[Amount Paid])</f>
        <v>0</v>
      </c>
      <c r="G41" s="23"/>
      <c r="H41" s="264"/>
      <c r="K41" s="110" t="str">
        <f>Categories!B33</f>
        <v>"Bottle Drives" (Expense) may include advertising, truck/equipment rental, bags, gloves, beverages/food/treats for participants, etc.</v>
      </c>
    </row>
    <row r="42" spans="1:11" ht="18" customHeight="1" x14ac:dyDescent="0.25">
      <c r="A42"/>
      <c r="B42"/>
      <c r="C42" s="8"/>
      <c r="D42" s="13" t="s">
        <v>85</v>
      </c>
      <c r="E42" s="8"/>
      <c r="F42" s="248">
        <f>SUMIF(Ledger[Category - Out], D42, Ledger[Amount Paid])</f>
        <v>0</v>
      </c>
      <c r="G42" s="23"/>
      <c r="H42" s="264"/>
      <c r="K42" s="110" t="str">
        <f>Categories!B34</f>
        <v>"Other Fundraising (Expense) are expenses associated with any other fundraiser.</v>
      </c>
    </row>
    <row r="43" spans="1:11" ht="18" customHeight="1" x14ac:dyDescent="0.3">
      <c r="A43"/>
      <c r="B43"/>
      <c r="C43" s="8"/>
      <c r="D43" s="13" t="s">
        <v>54</v>
      </c>
      <c r="E43" s="8"/>
      <c r="F43" s="269"/>
      <c r="G43" s="23"/>
      <c r="H43" s="265">
        <f>SUM(F39:F42)</f>
        <v>0</v>
      </c>
    </row>
    <row r="44" spans="1:11" ht="18" customHeight="1" x14ac:dyDescent="0.25">
      <c r="A44"/>
      <c r="B44"/>
      <c r="C44" s="8" t="s">
        <v>55</v>
      </c>
      <c r="D44" s="8"/>
      <c r="E44" s="8"/>
      <c r="F44" s="268"/>
      <c r="G44" s="23"/>
      <c r="H44" s="248">
        <f>SUMIF(Ledger[Category - Out], C44, Ledger[Amount Paid])</f>
        <v>0</v>
      </c>
      <c r="K44" s="42" t="str">
        <f>Categories!B35</f>
        <v>"Group Event/Activty Expenses" include items/services associated with special events/activities hosted by the Group (e.g. Welcome Back Kick Off barbecue, Winter Festival, BP Party, Link Camp)</v>
      </c>
    </row>
    <row r="45" spans="1:11" ht="18" customHeight="1" x14ac:dyDescent="0.25">
      <c r="A45"/>
      <c r="B45"/>
      <c r="C45" s="8" t="s">
        <v>167</v>
      </c>
      <c r="D45" s="8"/>
      <c r="E45" s="8"/>
      <c r="F45" s="268"/>
      <c r="G45" s="23"/>
      <c r="H45" s="248">
        <f>SUMIF(Ledger[Category - Out], C45, Ledger[Amount Paid])-BS_PPInsurance</f>
        <v>0</v>
      </c>
      <c r="I45" s="110"/>
      <c r="K45" s="110" t="str">
        <f>Categories!B36</f>
        <v>"Insurance" is funds associated with an actual insurance plan (not "self-insurance" funding Groups may amass to help cover replacement cost for equipment lost/damaged)</v>
      </c>
    </row>
    <row r="46" spans="1:11" ht="18" customHeight="1" x14ac:dyDescent="0.25">
      <c r="A46"/>
      <c r="B46"/>
      <c r="C46" s="8" t="s">
        <v>84</v>
      </c>
      <c r="D46" s="8"/>
      <c r="E46" s="8"/>
      <c r="F46" s="240"/>
      <c r="G46" s="23"/>
      <c r="H46" s="248">
        <f>SUMIF(Ledger[Category - Out], C46, Ledger[Amount Paid])</f>
        <v>0</v>
      </c>
      <c r="K46" s="110" t="str">
        <f>Categories!B37</f>
        <v>"Readiness" includes fees for training (e.g. Respect in Sport, First Aid) and screening (Police Records Checks)</v>
      </c>
    </row>
    <row r="47" spans="1:11" ht="18" customHeight="1" x14ac:dyDescent="0.25">
      <c r="A47"/>
      <c r="B47"/>
      <c r="C47" s="8" t="s">
        <v>31</v>
      </c>
      <c r="D47" s="8" t="s">
        <v>14</v>
      </c>
      <c r="E47" s="8"/>
      <c r="F47" s="248">
        <f>SUMIF(Ledger[Category - Out], D47, Ledger[Amount Paid])</f>
        <v>0</v>
      </c>
      <c r="G47" s="23"/>
      <c r="H47" s="266"/>
      <c r="K47" s="110" t="str">
        <f>Categories!B38</f>
        <v>"Beaver Scouts" (Expense) includes regular program and special event expenses like craft supplies, badges, admission fees paid to facilities/service providers</v>
      </c>
    </row>
    <row r="48" spans="1:11" ht="18" customHeight="1" x14ac:dyDescent="0.25">
      <c r="A48"/>
      <c r="B48"/>
      <c r="C48" s="8"/>
      <c r="D48" s="8" t="s">
        <v>15</v>
      </c>
      <c r="E48" s="8"/>
      <c r="F48" s="248">
        <f>SUMIF(Ledger[Category - Out], D48, Ledger[Amount Paid])</f>
        <v>0</v>
      </c>
      <c r="G48" s="23"/>
      <c r="H48" s="268"/>
      <c r="K48" s="110" t="str">
        <f>Categories!B39</f>
        <v>"Cub Scouts" (Expense) includes regular program and special event expenses like craft supplies, badges, admission fees paid to facilities/service providers</v>
      </c>
    </row>
    <row r="49" spans="1:11" ht="18" customHeight="1" x14ac:dyDescent="0.25">
      <c r="A49"/>
      <c r="B49"/>
      <c r="C49" s="8"/>
      <c r="D49" s="8" t="s">
        <v>16</v>
      </c>
      <c r="E49" s="8"/>
      <c r="F49" s="248">
        <f>SUMIF(Ledger[Category - Out], D49, Ledger[Amount Paid])</f>
        <v>0</v>
      </c>
      <c r="G49" s="23"/>
      <c r="H49" s="268"/>
      <c r="K49" s="110" t="str">
        <f>Categories!B40</f>
        <v>"Scouts" (Expense) includes regular program and special event expenses like craft supplies, badges, admission fees paid to facilities/service providers</v>
      </c>
    </row>
    <row r="50" spans="1:11" ht="18" customHeight="1" x14ac:dyDescent="0.25">
      <c r="A50"/>
      <c r="B50"/>
      <c r="C50" s="8"/>
      <c r="D50" s="8" t="s">
        <v>17</v>
      </c>
      <c r="E50" s="8"/>
      <c r="F50" s="248">
        <f>SUMIF(Ledger[Category - Out], D50, Ledger[Amount Paid])</f>
        <v>0</v>
      </c>
      <c r="G50" s="23"/>
      <c r="H50" s="268"/>
      <c r="K50" s="110" t="str">
        <f>Categories!B41</f>
        <v>"Venturer Scouts" (Expense) includes regular program and special event expenses like craft supplies, badges, admission fees paid to facilities/service providers</v>
      </c>
    </row>
    <row r="51" spans="1:11" ht="18" customHeight="1" x14ac:dyDescent="0.25">
      <c r="A51"/>
      <c r="B51"/>
      <c r="C51" s="8"/>
      <c r="D51" s="8" t="s">
        <v>18</v>
      </c>
      <c r="E51" s="8"/>
      <c r="F51" s="248">
        <f>SUMIF(Ledger[Category - Out], D51, Ledger[Amount Paid])</f>
        <v>0</v>
      </c>
      <c r="G51" s="23"/>
      <c r="H51" s="268"/>
      <c r="K51" s="110" t="str">
        <f>Categories!B42</f>
        <v>"Rover Scouts" (Expense) includes regular program and special event expenses like craft supplies, badges, admission fees paid to facilities/service providers</v>
      </c>
    </row>
    <row r="52" spans="1:11" ht="18" customHeight="1" x14ac:dyDescent="0.25">
      <c r="A52"/>
      <c r="B52"/>
      <c r="C52" s="8"/>
      <c r="D52" s="8" t="s">
        <v>56</v>
      </c>
      <c r="E52" s="8"/>
      <c r="F52" s="22"/>
      <c r="G52" s="23"/>
      <c r="H52" s="265">
        <f>SUM(F47:F51)</f>
        <v>0</v>
      </c>
    </row>
    <row r="53" spans="1:11" s="294" customFormat="1" ht="18" customHeight="1" x14ac:dyDescent="0.25">
      <c r="C53" s="8" t="s">
        <v>406</v>
      </c>
      <c r="D53" s="303"/>
      <c r="E53" s="8"/>
      <c r="G53" s="10"/>
      <c r="H53" s="248">
        <f>SUMIF(Ledger[Category - Out], C53, Ledger[Amount Paid])</f>
        <v>0</v>
      </c>
      <c r="K53" s="294" t="str">
        <f>[1]Categories!B43</f>
        <v>"Rover Scouts" (Expense) includes regular program and special event expenses like craft supplies, badges, admission fees paid to facilities/service providers</v>
      </c>
    </row>
    <row r="54" spans="1:11" ht="18" customHeight="1" x14ac:dyDescent="0.25">
      <c r="A54"/>
      <c r="B54"/>
      <c r="C54" s="8" t="s">
        <v>19</v>
      </c>
      <c r="D54" s="28"/>
      <c r="E54" s="8"/>
      <c r="G54" s="23"/>
      <c r="H54" s="248">
        <f>SUMIF(Ledger[Category - Out], C54, Ledger[Amount Paid])</f>
        <v>0</v>
      </c>
      <c r="K54" s="42" t="str">
        <f>Categories!B44</f>
        <v>Any other expenses paid to venders</v>
      </c>
    </row>
    <row r="55" spans="1:11" ht="9" customHeight="1" x14ac:dyDescent="0.25">
      <c r="A55"/>
      <c r="B55"/>
      <c r="H55" s="240"/>
    </row>
    <row r="56" spans="1:11" ht="18" customHeight="1" thickBot="1" x14ac:dyDescent="0.35">
      <c r="A56"/>
      <c r="B56"/>
      <c r="C56" s="9" t="s">
        <v>20</v>
      </c>
      <c r="D56" s="8"/>
      <c r="E56" s="12"/>
      <c r="G56" s="24" t="s">
        <v>21</v>
      </c>
      <c r="H56" s="267">
        <f>SUM(H34:H55)</f>
        <v>0</v>
      </c>
    </row>
    <row r="57" spans="1:11" ht="18" customHeight="1" thickTop="1" x14ac:dyDescent="0.25">
      <c r="A57"/>
      <c r="B57"/>
      <c r="C57" s="8"/>
      <c r="D57" s="8"/>
      <c r="E57" s="8"/>
      <c r="G57" s="23"/>
      <c r="H57" s="239"/>
    </row>
    <row r="58" spans="1:11" ht="18" customHeight="1" thickBot="1" x14ac:dyDescent="0.35">
      <c r="A58"/>
      <c r="B58"/>
      <c r="C58" s="9" t="s">
        <v>22</v>
      </c>
      <c r="D58" s="8"/>
      <c r="E58"/>
      <c r="F58" s="247" t="str">
        <f>IF(H58&gt;=0, "", "(Note negative; net loss)")</f>
        <v/>
      </c>
      <c r="G58" s="24" t="s">
        <v>408</v>
      </c>
      <c r="H58" s="267">
        <f>H31-H56</f>
        <v>0</v>
      </c>
    </row>
    <row r="59" spans="1:11" ht="16.05" customHeight="1" thickTop="1" x14ac:dyDescent="0.3">
      <c r="A59"/>
      <c r="B59"/>
      <c r="C59" s="9"/>
      <c r="D59" s="8"/>
      <c r="E59" s="70"/>
      <c r="F59" s="70"/>
      <c r="G59" s="71"/>
      <c r="H59" s="72"/>
      <c r="I59" s="30"/>
      <c r="J59" s="30"/>
    </row>
    <row r="60" spans="1:11" ht="16.05" customHeight="1" x14ac:dyDescent="0.25">
      <c r="A60"/>
      <c r="B60"/>
      <c r="C60"/>
      <c r="D60"/>
      <c r="E60"/>
      <c r="F60"/>
      <c r="G60"/>
      <c r="H60"/>
      <c r="I60"/>
      <c r="K60"/>
    </row>
    <row r="61" spans="1:11" s="136" customFormat="1" ht="38.25" customHeight="1" x14ac:dyDescent="0.3">
      <c r="B61" s="184"/>
      <c r="C61" s="392" t="str">
        <f>"The annual financial review has been completed. We Reviewers believe that this Statement of Activities fairly represents the financial transactions of the Scout Group for the period ended 31 August "&amp;EndYear</f>
        <v xml:space="preserve">The annual financial review has been completed. We Reviewers believe that this Statement of Activities fairly represents the financial transactions of the Scout Group for the period ended 31 August </v>
      </c>
      <c r="D61" s="392"/>
      <c r="E61" s="392"/>
      <c r="F61" s="392"/>
      <c r="G61" s="392"/>
      <c r="H61" s="392"/>
      <c r="I61" s="185"/>
      <c r="J61" s="2"/>
    </row>
    <row r="62" spans="1:11" ht="30.75" customHeight="1" x14ac:dyDescent="0.25">
      <c r="B62" s="186"/>
      <c r="C62" s="393" t="s">
        <v>278</v>
      </c>
      <c r="D62" s="393"/>
      <c r="E62" s="393"/>
      <c r="F62" s="393"/>
      <c r="G62" s="393"/>
      <c r="H62" s="393"/>
      <c r="I62" s="187"/>
      <c r="J62" s="2"/>
      <c r="K62"/>
    </row>
    <row r="63" spans="1:11" ht="35.25" customHeight="1" x14ac:dyDescent="0.25">
      <c r="B63" s="186"/>
      <c r="C63" s="395"/>
      <c r="D63" s="395"/>
      <c r="E63" s="2"/>
      <c r="F63" s="395"/>
      <c r="G63" s="395"/>
      <c r="H63" s="395"/>
      <c r="I63" s="187"/>
      <c r="J63" s="2"/>
      <c r="K63"/>
    </row>
    <row r="64" spans="1:11" ht="16.05" customHeight="1" x14ac:dyDescent="0.25">
      <c r="B64" s="186"/>
      <c r="C64" s="138" t="s">
        <v>36</v>
      </c>
      <c r="D64" s="138"/>
      <c r="E64" s="40"/>
      <c r="F64" s="183" t="s">
        <v>36</v>
      </c>
      <c r="G64" s="183"/>
      <c r="H64" s="183"/>
      <c r="I64" s="187"/>
      <c r="J64" s="2"/>
      <c r="K64"/>
    </row>
    <row r="65" spans="1:11" ht="13.8" x14ac:dyDescent="0.25">
      <c r="B65" s="186"/>
      <c r="C65" s="396"/>
      <c r="D65" s="396"/>
      <c r="E65" s="198"/>
      <c r="F65" s="394"/>
      <c r="G65" s="394"/>
      <c r="H65" s="394"/>
      <c r="I65" s="187"/>
      <c r="J65" s="2"/>
      <c r="K65"/>
    </row>
    <row r="66" spans="1:11" ht="16.05" customHeight="1" x14ac:dyDescent="0.25">
      <c r="B66" s="189"/>
      <c r="C66" s="190" t="s">
        <v>81</v>
      </c>
      <c r="D66" s="190"/>
      <c r="E66" s="191"/>
      <c r="F66" s="190" t="s">
        <v>81</v>
      </c>
      <c r="G66" s="190"/>
      <c r="H66" s="192"/>
      <c r="I66" s="193"/>
      <c r="J66" s="2"/>
      <c r="K66"/>
    </row>
    <row r="67" spans="1:11" ht="17.25" customHeight="1" x14ac:dyDescent="0.25">
      <c r="A67" s="43"/>
      <c r="C67"/>
      <c r="D67"/>
      <c r="E67"/>
      <c r="F67"/>
      <c r="G67"/>
      <c r="H67"/>
      <c r="I67"/>
      <c r="K67"/>
    </row>
    <row r="68" spans="1:11" ht="17.25" customHeight="1" x14ac:dyDescent="0.25"/>
    <row r="69" spans="1:11" ht="17.25" customHeight="1" x14ac:dyDescent="0.25"/>
    <row r="70" spans="1:11" ht="17.25" customHeight="1" x14ac:dyDescent="0.25"/>
    <row r="71" spans="1:11" ht="17.25" customHeight="1" x14ac:dyDescent="0.25"/>
    <row r="72" spans="1:11" ht="17.25" customHeight="1" x14ac:dyDescent="0.25"/>
    <row r="73" spans="1:11" ht="17.25" customHeight="1" x14ac:dyDescent="0.25"/>
    <row r="74" spans="1:11" ht="17.25" customHeight="1" x14ac:dyDescent="0.25">
      <c r="B74" s="2"/>
    </row>
    <row r="75" spans="1:11" ht="17.25" customHeight="1" x14ac:dyDescent="0.25">
      <c r="B75" s="2"/>
    </row>
    <row r="76" spans="1:11" ht="17.25" customHeight="1" x14ac:dyDescent="0.25"/>
  </sheetData>
  <mergeCells count="13">
    <mergeCell ref="G10:H10"/>
    <mergeCell ref="C61:H61"/>
    <mergeCell ref="C62:H62"/>
    <mergeCell ref="F65:H65"/>
    <mergeCell ref="F63:H63"/>
    <mergeCell ref="C63:D63"/>
    <mergeCell ref="C65:D65"/>
    <mergeCell ref="G9:H9"/>
    <mergeCell ref="C1:H1"/>
    <mergeCell ref="C4:H4"/>
    <mergeCell ref="C5:H5"/>
    <mergeCell ref="C2:H2"/>
    <mergeCell ref="C3:H3"/>
  </mergeCells>
  <printOptions horizontalCentered="1" verticalCentered="1"/>
  <pageMargins left="0.59055118110236227" right="0.59055118110236227" top="0.59055118110236227" bottom="0.59055118110236227" header="0.31496062992125984" footer="0.31496062992125984"/>
  <pageSetup scale="68" orientation="portrait" blackAndWhite="1" r:id="rId1"/>
  <headerFooter>
    <oddFooter>&amp;L&amp;8Updated August 2020</oddFooter>
  </headerFooter>
  <ignoredErrors>
    <ignoredError sqref="H45"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0D44-D766-4814-A047-B4F83E7DD8D5}">
  <sheetPr>
    <tabColor theme="9" tint="0.59999389629810485"/>
    <pageSetUpPr fitToPage="1"/>
  </sheetPr>
  <dimension ref="A1:R62"/>
  <sheetViews>
    <sheetView showGridLines="0" showZeros="0" topLeftCell="A16" zoomScale="85" zoomScaleNormal="85" workbookViewId="0">
      <selection activeCell="E56" sqref="E56"/>
    </sheetView>
  </sheetViews>
  <sheetFormatPr defaultColWidth="9.109375" defaultRowHeight="13.2" x14ac:dyDescent="0.25"/>
  <cols>
    <col min="1" max="1" width="3.5546875" style="44" customWidth="1"/>
    <col min="2" max="2" width="16.33203125" style="44" customWidth="1"/>
    <col min="3" max="4" width="2.6640625" style="136" customWidth="1"/>
    <col min="5" max="5" width="32" style="44" customWidth="1"/>
    <col min="6" max="6" width="5.6640625" style="44" customWidth="1"/>
    <col min="7" max="7" width="18.6640625" style="44" customWidth="1"/>
    <col min="8" max="8" width="3.33203125" style="44" customWidth="1"/>
    <col min="9" max="9" width="15.6640625" style="123" customWidth="1"/>
    <col min="10" max="10" width="3.33203125" style="123" customWidth="1"/>
    <col min="11" max="11" width="15.6640625" style="49" customWidth="1"/>
    <col min="12" max="12" width="5" style="136" customWidth="1"/>
    <col min="13" max="13" width="2.6640625" style="49" customWidth="1"/>
    <col min="14" max="14" width="18.6640625" style="44" customWidth="1"/>
    <col min="15" max="15" width="3.33203125" style="44" customWidth="1"/>
    <col min="16" max="16" width="100.5546875" style="44" customWidth="1"/>
    <col min="17" max="16384" width="9.109375" style="44"/>
  </cols>
  <sheetData>
    <row r="1" spans="1:16" customFormat="1" ht="27" customHeight="1" x14ac:dyDescent="0.25">
      <c r="B1" s="350" t="s">
        <v>336</v>
      </c>
      <c r="C1" s="350"/>
      <c r="D1" s="350"/>
      <c r="E1" s="350"/>
      <c r="F1" s="350"/>
      <c r="G1" s="350"/>
      <c r="H1" s="350"/>
      <c r="I1" s="350"/>
      <c r="J1" s="350"/>
      <c r="K1" s="350"/>
      <c r="L1" s="350"/>
      <c r="M1" s="350"/>
      <c r="N1" s="350"/>
    </row>
    <row r="2" spans="1:16" s="151" customFormat="1" ht="27" customHeight="1" x14ac:dyDescent="0.25">
      <c r="B2" s="397" t="s">
        <v>328</v>
      </c>
      <c r="C2" s="397"/>
      <c r="D2" s="397"/>
      <c r="E2" s="397"/>
      <c r="F2" s="397"/>
      <c r="G2" s="397"/>
      <c r="H2" s="397"/>
      <c r="I2" s="397"/>
      <c r="J2" s="397"/>
      <c r="K2" s="397"/>
      <c r="L2" s="397"/>
      <c r="M2" s="397"/>
      <c r="N2" s="397"/>
    </row>
    <row r="3" spans="1:16" s="151" customFormat="1" ht="27" customHeight="1" x14ac:dyDescent="0.25">
      <c r="B3" s="398" t="s">
        <v>350</v>
      </c>
      <c r="C3" s="398"/>
      <c r="D3" s="398"/>
      <c r="E3" s="398"/>
      <c r="F3" s="398"/>
      <c r="G3" s="398"/>
      <c r="H3" s="398"/>
      <c r="I3" s="398"/>
      <c r="J3" s="398"/>
      <c r="K3" s="398"/>
      <c r="L3" s="398"/>
      <c r="M3" s="398"/>
      <c r="N3" s="398"/>
    </row>
    <row r="4" spans="1:16" customFormat="1" ht="27" customHeight="1" x14ac:dyDescent="0.25">
      <c r="B4" s="391" t="s">
        <v>333</v>
      </c>
      <c r="C4" s="391"/>
      <c r="D4" s="391"/>
      <c r="E4" s="391"/>
      <c r="F4" s="391"/>
      <c r="G4" s="391"/>
      <c r="H4" s="391"/>
      <c r="I4" s="391"/>
      <c r="J4" s="391"/>
      <c r="K4" s="391"/>
      <c r="L4" s="391"/>
      <c r="M4" s="391"/>
      <c r="N4" s="391"/>
    </row>
    <row r="5" spans="1:16" customFormat="1" ht="27" customHeight="1" x14ac:dyDescent="0.25"/>
    <row r="6" spans="1:16" s="49" customFormat="1" x14ac:dyDescent="0.25">
      <c r="C6" s="136"/>
      <c r="D6" s="136"/>
      <c r="I6" s="123"/>
      <c r="J6" s="123"/>
      <c r="L6" s="136"/>
    </row>
    <row r="7" spans="1:16" s="49" customFormat="1" x14ac:dyDescent="0.25">
      <c r="C7" s="136"/>
      <c r="D7" s="136"/>
      <c r="I7" s="123"/>
      <c r="J7" s="123"/>
      <c r="L7" s="136"/>
    </row>
    <row r="8" spans="1:16" ht="24.75" customHeight="1" x14ac:dyDescent="0.25">
      <c r="A8"/>
      <c r="B8"/>
      <c r="C8" s="401" t="str">
        <f>SH_Coun_Grp</f>
        <v/>
      </c>
      <c r="D8" s="401"/>
      <c r="E8" s="401"/>
      <c r="F8" s="401"/>
      <c r="G8" s="401"/>
      <c r="H8" s="195"/>
      <c r="I8" s="196"/>
      <c r="J8"/>
      <c r="K8"/>
      <c r="M8"/>
      <c r="N8" s="203" t="s">
        <v>43</v>
      </c>
      <c r="O8" s="196"/>
      <c r="P8"/>
    </row>
    <row r="9" spans="1:16" ht="24" customHeight="1" x14ac:dyDescent="0.4">
      <c r="A9"/>
      <c r="B9"/>
      <c r="C9" s="197" t="s">
        <v>163</v>
      </c>
      <c r="D9" s="197"/>
      <c r="F9" s="140"/>
      <c r="G9" s="136"/>
      <c r="H9" s="196"/>
      <c r="I9" s="196"/>
      <c r="J9"/>
      <c r="K9"/>
      <c r="M9"/>
      <c r="N9" s="203">
        <f>PreparedBy</f>
        <v>0</v>
      </c>
      <c r="O9" s="196"/>
      <c r="P9"/>
    </row>
    <row r="10" spans="1:16" ht="22.5" customHeight="1" x14ac:dyDescent="0.25">
      <c r="A10"/>
      <c r="B10"/>
      <c r="C10" s="194" t="str">
        <f>"For the Fiscal Year ended 31 August, "&amp;EndYear</f>
        <v xml:space="preserve">For the Fiscal Year ended 31 August, </v>
      </c>
      <c r="D10" s="194"/>
      <c r="F10" s="36"/>
      <c r="G10" s="136"/>
      <c r="H10" s="390"/>
      <c r="I10" s="390"/>
      <c r="J10"/>
      <c r="K10"/>
      <c r="M10"/>
      <c r="N10" s="203">
        <f>EmailAddress</f>
        <v>0</v>
      </c>
      <c r="O10" s="196"/>
      <c r="P10" s="44" t="s">
        <v>113</v>
      </c>
    </row>
    <row r="11" spans="1:16" ht="18" customHeight="1" x14ac:dyDescent="0.25">
      <c r="A11"/>
      <c r="B11"/>
      <c r="E11"/>
      <c r="F11"/>
      <c r="G11"/>
      <c r="H11"/>
      <c r="I11"/>
      <c r="J11"/>
      <c r="K11"/>
      <c r="M11"/>
    </row>
    <row r="12" spans="1:16" ht="17.25" customHeight="1" x14ac:dyDescent="0.25">
      <c r="A12"/>
      <c r="B12" s="36"/>
      <c r="C12" s="36"/>
      <c r="D12" s="36"/>
      <c r="E12" s="36"/>
      <c r="F12" s="36"/>
      <c r="G12" s="49"/>
      <c r="H12" s="49"/>
      <c r="N12" s="49"/>
      <c r="O12" s="49"/>
      <c r="P12" s="49"/>
    </row>
    <row r="13" spans="1:16" ht="16.05" customHeight="1" x14ac:dyDescent="0.25">
      <c r="A13"/>
      <c r="B13" s="36"/>
      <c r="C13" s="36"/>
      <c r="D13" s="36"/>
      <c r="E13" s="36"/>
      <c r="F13" s="36"/>
      <c r="G13" s="124" t="s">
        <v>131</v>
      </c>
      <c r="H13" s="49"/>
      <c r="I13" s="123" t="s">
        <v>132</v>
      </c>
      <c r="K13" s="124" t="s">
        <v>132</v>
      </c>
      <c r="L13" s="137"/>
      <c r="N13" s="124" t="s">
        <v>130</v>
      </c>
      <c r="O13" s="49"/>
      <c r="P13" s="49" t="s">
        <v>355</v>
      </c>
    </row>
    <row r="14" spans="1:16" ht="18" customHeight="1" x14ac:dyDescent="0.3">
      <c r="A14"/>
      <c r="B14" s="11" t="s">
        <v>115</v>
      </c>
      <c r="C14" s="11"/>
      <c r="D14" s="11"/>
      <c r="E14" s="8"/>
      <c r="F14" s="8"/>
      <c r="G14" s="126"/>
      <c r="H14" s="126"/>
      <c r="I14" s="127" t="s">
        <v>183</v>
      </c>
      <c r="J14" s="128"/>
      <c r="K14" s="127" t="s">
        <v>184</v>
      </c>
      <c r="L14" s="127"/>
      <c r="M14" s="126"/>
      <c r="N14" s="126"/>
      <c r="P14" s="44" t="s">
        <v>133</v>
      </c>
    </row>
    <row r="15" spans="1:16" ht="18" customHeight="1" x14ac:dyDescent="0.3">
      <c r="A15"/>
      <c r="B15" s="51" t="s">
        <v>116</v>
      </c>
      <c r="C15" s="51"/>
      <c r="D15" s="51"/>
      <c r="E15" s="8"/>
      <c r="F15" s="8"/>
      <c r="G15" s="64"/>
      <c r="H15" s="10"/>
      <c r="I15" s="64"/>
      <c r="J15" s="10"/>
      <c r="K15" s="64"/>
      <c r="L15" s="64"/>
      <c r="M15" s="10"/>
      <c r="N15" s="10"/>
    </row>
    <row r="16" spans="1:16" ht="18" customHeight="1" x14ac:dyDescent="0.25">
      <c r="A16"/>
      <c r="E16" s="15" t="s">
        <v>117</v>
      </c>
      <c r="F16" s="8"/>
      <c r="G16" s="248">
        <f>N16-(K16+I16)</f>
        <v>0</v>
      </c>
      <c r="H16" s="271"/>
      <c r="I16" s="248">
        <f>GS_Bank_Close</f>
        <v>0</v>
      </c>
      <c r="J16" s="271"/>
      <c r="K16" s="241"/>
      <c r="L16" s="237"/>
      <c r="M16" s="272"/>
      <c r="N16" s="248">
        <f>BI_Bank_Close</f>
        <v>0</v>
      </c>
      <c r="P16"/>
    </row>
    <row r="17" spans="1:16" ht="18" customHeight="1" x14ac:dyDescent="0.25">
      <c r="A17"/>
      <c r="E17" s="8" t="s">
        <v>118</v>
      </c>
      <c r="F17" s="8"/>
      <c r="G17" s="248">
        <f>N17-(K17+I17)</f>
        <v>0</v>
      </c>
      <c r="H17" s="271"/>
      <c r="I17" s="241"/>
      <c r="J17" s="271"/>
      <c r="K17" s="241"/>
      <c r="L17" s="237"/>
      <c r="M17" s="272"/>
      <c r="N17" s="248">
        <f>BI_Invest_Close</f>
        <v>0</v>
      </c>
      <c r="P17"/>
    </row>
    <row r="18" spans="1:16" ht="18" customHeight="1" x14ac:dyDescent="0.25">
      <c r="A18"/>
      <c r="B18" s="49"/>
      <c r="E18" s="15"/>
      <c r="F18" s="8"/>
      <c r="G18" s="242"/>
      <c r="H18" s="273"/>
      <c r="I18" s="242"/>
      <c r="J18" s="271"/>
      <c r="K18" s="242"/>
      <c r="L18" s="243"/>
      <c r="M18" s="272"/>
      <c r="N18" s="237"/>
      <c r="O18" s="49"/>
      <c r="P18"/>
    </row>
    <row r="19" spans="1:16" ht="18" customHeight="1" thickBot="1" x14ac:dyDescent="0.3">
      <c r="A19"/>
      <c r="E19" s="52" t="s">
        <v>119</v>
      </c>
      <c r="F19" s="12" t="s">
        <v>180</v>
      </c>
      <c r="G19" s="248">
        <f>SUM(G16:G18)</f>
        <v>0</v>
      </c>
      <c r="H19" s="271"/>
      <c r="I19" s="249">
        <f>SUM(I16:I18)</f>
        <v>0</v>
      </c>
      <c r="J19" s="272"/>
      <c r="K19" s="249">
        <f>SUM(K16:K18)</f>
        <v>0</v>
      </c>
      <c r="L19" s="237"/>
      <c r="M19" s="272" t="s">
        <v>137</v>
      </c>
      <c r="N19" s="249">
        <f>SUM(N16:N18)</f>
        <v>0</v>
      </c>
      <c r="P19"/>
    </row>
    <row r="20" spans="1:16" ht="18" customHeight="1" thickTop="1" x14ac:dyDescent="0.25">
      <c r="A20"/>
      <c r="E20" s="9"/>
      <c r="F20" s="12"/>
      <c r="G20" s="243"/>
      <c r="H20" s="271"/>
      <c r="I20" s="243"/>
      <c r="J20" s="272"/>
      <c r="K20" s="243"/>
      <c r="L20" s="243"/>
      <c r="M20" s="272"/>
      <c r="N20" s="237"/>
      <c r="P20"/>
    </row>
    <row r="21" spans="1:16" ht="18" customHeight="1" x14ac:dyDescent="0.3">
      <c r="A21"/>
      <c r="B21" s="51" t="s">
        <v>120</v>
      </c>
      <c r="C21" s="51"/>
      <c r="D21" s="51"/>
      <c r="E21" s="15"/>
      <c r="F21" s="12"/>
      <c r="G21" s="243"/>
      <c r="H21" s="271"/>
      <c r="I21" s="243"/>
      <c r="J21" s="272"/>
      <c r="K21" s="243"/>
      <c r="L21" s="243"/>
      <c r="M21" s="272"/>
      <c r="N21" s="237"/>
      <c r="O21" s="49"/>
      <c r="P21"/>
    </row>
    <row r="22" spans="1:16" ht="18" customHeight="1" x14ac:dyDescent="0.25">
      <c r="A22"/>
      <c r="E22" s="73" t="s">
        <v>123</v>
      </c>
      <c r="F22" s="12"/>
      <c r="G22" s="248">
        <f>N22-(K22+I22)</f>
        <v>0</v>
      </c>
      <c r="H22" s="271"/>
      <c r="I22" s="244"/>
      <c r="J22" s="272"/>
      <c r="K22" s="244"/>
      <c r="L22" s="243"/>
      <c r="M22" s="272"/>
      <c r="N22" s="248">
        <f>LVehicle_Close</f>
        <v>0</v>
      </c>
      <c r="O22" s="49"/>
      <c r="P22"/>
    </row>
    <row r="23" spans="1:16" ht="18" customHeight="1" x14ac:dyDescent="0.25">
      <c r="A23"/>
      <c r="E23" t="s">
        <v>122</v>
      </c>
      <c r="F23" s="12"/>
      <c r="G23" s="248">
        <f>N23-(K23+I23)</f>
        <v>0</v>
      </c>
      <c r="H23" s="271"/>
      <c r="I23" s="244"/>
      <c r="J23" s="272"/>
      <c r="K23" s="244"/>
      <c r="L23" s="243"/>
      <c r="M23" s="272"/>
      <c r="N23" s="248">
        <f>RProperty_Close</f>
        <v>0</v>
      </c>
      <c r="O23" s="49"/>
      <c r="P23"/>
    </row>
    <row r="24" spans="1:16" ht="18" customHeight="1" x14ac:dyDescent="0.25">
      <c r="A24"/>
      <c r="B24"/>
      <c r="E24"/>
      <c r="F24" s="12"/>
      <c r="G24" s="243"/>
      <c r="H24" s="271"/>
      <c r="I24" s="243"/>
      <c r="J24" s="272"/>
      <c r="K24" s="243"/>
      <c r="L24" s="243"/>
      <c r="M24" s="272"/>
      <c r="N24" s="237"/>
      <c r="O24" s="49"/>
      <c r="P24"/>
    </row>
    <row r="25" spans="1:16" ht="18" customHeight="1" thickBot="1" x14ac:dyDescent="0.3">
      <c r="A25"/>
      <c r="E25" s="52" t="s">
        <v>125</v>
      </c>
      <c r="F25" s="12" t="s">
        <v>181</v>
      </c>
      <c r="G25" s="249">
        <f>SUM(G22:G24)</f>
        <v>0</v>
      </c>
      <c r="H25" s="271"/>
      <c r="I25" s="249">
        <f>SUM(I22:I24)</f>
        <v>0</v>
      </c>
      <c r="J25" s="272"/>
      <c r="K25" s="249">
        <f>SUM(K22:K24)</f>
        <v>0</v>
      </c>
      <c r="L25" s="237"/>
      <c r="M25" s="272" t="s">
        <v>182</v>
      </c>
      <c r="N25" s="249">
        <f>SUM(N22:N24)</f>
        <v>0</v>
      </c>
      <c r="O25" s="49"/>
      <c r="P25"/>
    </row>
    <row r="26" spans="1:16" ht="18" customHeight="1" thickTop="1" x14ac:dyDescent="0.25">
      <c r="A26"/>
      <c r="B26" s="49"/>
      <c r="E26" s="49"/>
      <c r="F26" s="8"/>
      <c r="G26" s="243"/>
      <c r="H26" s="271"/>
      <c r="I26" s="243"/>
      <c r="J26" s="271"/>
      <c r="K26" s="243"/>
      <c r="L26" s="243"/>
      <c r="M26" s="272"/>
      <c r="N26" s="237"/>
      <c r="O26" s="49"/>
      <c r="P26"/>
    </row>
    <row r="27" spans="1:16" s="129" customFormat="1" ht="18" customHeight="1" x14ac:dyDescent="0.3">
      <c r="B27" s="51" t="s">
        <v>248</v>
      </c>
      <c r="C27" s="51"/>
      <c r="D27" s="51"/>
      <c r="E27" s="15"/>
      <c r="F27" s="12"/>
      <c r="G27" s="243"/>
      <c r="H27" s="271"/>
      <c r="I27" s="243"/>
      <c r="J27" s="272"/>
      <c r="K27" s="243"/>
      <c r="L27" s="243"/>
      <c r="M27" s="272"/>
      <c r="N27" s="237"/>
      <c r="P27" s="129" t="s">
        <v>370</v>
      </c>
    </row>
    <row r="28" spans="1:16" s="129" customFormat="1" ht="18" customHeight="1" x14ac:dyDescent="0.25">
      <c r="C28" s="136"/>
      <c r="D28" s="136"/>
      <c r="E28" s="73" t="s">
        <v>195</v>
      </c>
      <c r="F28" s="12"/>
      <c r="G28" s="251"/>
      <c r="H28" s="271"/>
      <c r="I28" s="244"/>
      <c r="J28" s="272"/>
      <c r="K28" s="244"/>
      <c r="L28" s="243"/>
      <c r="M28" s="272"/>
      <c r="N28" s="248">
        <f>SUM(G28:M28)</f>
        <v>0</v>
      </c>
      <c r="P28" s="144" t="s">
        <v>196</v>
      </c>
    </row>
    <row r="29" spans="1:16" s="129" customFormat="1" ht="18" customHeight="1" x14ac:dyDescent="0.25">
      <c r="C29" s="136"/>
      <c r="D29" s="136"/>
      <c r="E29" s="129" t="s">
        <v>251</v>
      </c>
      <c r="F29" s="12"/>
      <c r="G29" s="248">
        <f>N29-(K29+I29)</f>
        <v>0</v>
      </c>
      <c r="H29" s="271"/>
      <c r="I29" s="244"/>
      <c r="J29" s="272"/>
      <c r="K29" s="244"/>
      <c r="L29" s="243"/>
      <c r="M29" s="272"/>
      <c r="N29" s="248">
        <f>SUMIF(Ledger[Status], "", Ledger[Amount Received])</f>
        <v>0</v>
      </c>
      <c r="P29" s="129" t="s">
        <v>354</v>
      </c>
    </row>
    <row r="30" spans="1:16" s="129" customFormat="1" ht="18" customHeight="1" x14ac:dyDescent="0.25">
      <c r="C30" s="136"/>
      <c r="D30" s="136"/>
      <c r="F30" s="12"/>
      <c r="G30" s="243"/>
      <c r="H30" s="271"/>
      <c r="I30" s="243"/>
      <c r="J30" s="272"/>
      <c r="K30" s="243"/>
      <c r="L30" s="243"/>
      <c r="M30" s="272"/>
      <c r="N30" s="237"/>
      <c r="P30" s="7" t="s">
        <v>353</v>
      </c>
    </row>
    <row r="31" spans="1:16" s="129" customFormat="1" ht="18" customHeight="1" thickBot="1" x14ac:dyDescent="0.3">
      <c r="C31" s="136"/>
      <c r="D31" s="136"/>
      <c r="E31" s="52" t="s">
        <v>247</v>
      </c>
      <c r="F31" s="12" t="s">
        <v>197</v>
      </c>
      <c r="G31" s="249">
        <f>SUM(G28:G30)</f>
        <v>0</v>
      </c>
      <c r="H31" s="271"/>
      <c r="I31" s="249">
        <f>SUM(I28:I30)</f>
        <v>0</v>
      </c>
      <c r="J31" s="272"/>
      <c r="K31" s="249">
        <f>SUM(K28:K30)</f>
        <v>0</v>
      </c>
      <c r="L31" s="237"/>
      <c r="M31" s="272" t="s">
        <v>198</v>
      </c>
      <c r="N31" s="249">
        <f>SUM(N28:N30)</f>
        <v>0</v>
      </c>
    </row>
    <row r="32" spans="1:16" s="129" customFormat="1" ht="18" customHeight="1" thickTop="1" x14ac:dyDescent="0.25">
      <c r="C32" s="136"/>
      <c r="D32" s="136"/>
      <c r="E32" s="52"/>
      <c r="F32" s="12"/>
      <c r="G32" s="237"/>
      <c r="H32" s="274"/>
      <c r="I32" s="237"/>
      <c r="J32" s="275"/>
      <c r="K32" s="237"/>
      <c r="L32" s="237"/>
      <c r="M32" s="275"/>
      <c r="N32" s="237"/>
    </row>
    <row r="33" spans="1:18" s="117" customFormat="1" ht="18" customHeight="1" thickBot="1" x14ac:dyDescent="0.35">
      <c r="B33" s="117" t="s">
        <v>179</v>
      </c>
      <c r="C33" s="136"/>
      <c r="D33" s="136"/>
      <c r="F33" s="133" t="s">
        <v>200</v>
      </c>
      <c r="G33" s="249">
        <f>BS_a_Assets+BS_c_Assets+BS_o_Assets</f>
        <v>0</v>
      </c>
      <c r="H33" s="271"/>
      <c r="I33" s="249">
        <f>I19+I25+I31</f>
        <v>0</v>
      </c>
      <c r="J33" s="271"/>
      <c r="K33" s="249">
        <f>K19+K25+K31</f>
        <v>0</v>
      </c>
      <c r="L33" s="237"/>
      <c r="M33" s="276" t="s">
        <v>199</v>
      </c>
      <c r="N33" s="249">
        <f>BS_A_AssetsT+BS_C_AssetsT+BS_O_AssetsT</f>
        <v>0</v>
      </c>
      <c r="P33" s="31"/>
    </row>
    <row r="34" spans="1:18" s="117" customFormat="1" ht="18" customHeight="1" thickTop="1" x14ac:dyDescent="0.25">
      <c r="C34" s="136"/>
      <c r="D34" s="136"/>
      <c r="F34" s="8"/>
      <c r="G34" s="243"/>
      <c r="H34" s="271"/>
      <c r="I34" s="243"/>
      <c r="J34" s="271"/>
      <c r="K34" s="243"/>
      <c r="L34" s="243"/>
      <c r="M34" s="272"/>
      <c r="N34" s="237"/>
    </row>
    <row r="35" spans="1:18" ht="18" customHeight="1" x14ac:dyDescent="0.3">
      <c r="A35"/>
      <c r="B35" s="11" t="s">
        <v>124</v>
      </c>
      <c r="C35" s="11"/>
      <c r="D35" s="11"/>
      <c r="E35" s="49"/>
      <c r="F35" s="8"/>
      <c r="G35" s="243"/>
      <c r="H35" s="271"/>
      <c r="I35" s="243"/>
      <c r="J35" s="271"/>
      <c r="K35" s="243"/>
      <c r="L35" s="243"/>
      <c r="M35" s="272"/>
      <c r="N35" s="237"/>
      <c r="O35" s="49"/>
      <c r="P35" t="s">
        <v>337</v>
      </c>
    </row>
    <row r="36" spans="1:18" ht="18" customHeight="1" x14ac:dyDescent="0.25">
      <c r="A36"/>
      <c r="B36"/>
      <c r="E36" s="49" t="s">
        <v>252</v>
      </c>
      <c r="F36" s="8"/>
      <c r="G36" s="248">
        <f>N36-(K36+I36)</f>
        <v>0</v>
      </c>
      <c r="H36" s="271"/>
      <c r="I36" s="244"/>
      <c r="J36" s="271"/>
      <c r="K36" s="244"/>
      <c r="L36" s="243"/>
      <c r="M36" s="272"/>
      <c r="N36" s="248">
        <f>SUMIF(Ledger[Status], "", Ledger[Amount Paid])</f>
        <v>0</v>
      </c>
      <c r="O36" s="49"/>
      <c r="P36" t="s">
        <v>351</v>
      </c>
    </row>
    <row r="37" spans="1:18" ht="18" customHeight="1" x14ac:dyDescent="0.3">
      <c r="A37"/>
      <c r="B37" s="11"/>
      <c r="C37" s="11"/>
      <c r="D37" s="11"/>
      <c r="E37" s="49"/>
      <c r="F37" s="8"/>
      <c r="G37" s="244"/>
      <c r="H37" s="271"/>
      <c r="I37" s="244"/>
      <c r="J37" s="271"/>
      <c r="K37" s="244"/>
      <c r="L37" s="243"/>
      <c r="M37" s="272"/>
      <c r="N37" s="248">
        <f>SUM(G37:K37)</f>
        <v>0</v>
      </c>
      <c r="O37" s="49"/>
      <c r="P37" s="220" t="s">
        <v>371</v>
      </c>
    </row>
    <row r="38" spans="1:18" ht="18" customHeight="1" thickBot="1" x14ac:dyDescent="0.3">
      <c r="A38"/>
      <c r="B38" s="52" t="s">
        <v>127</v>
      </c>
      <c r="C38" s="52"/>
      <c r="D38" s="52"/>
      <c r="E38" s="15"/>
      <c r="F38" s="12" t="s">
        <v>175</v>
      </c>
      <c r="G38" s="249">
        <f>SUM(G36:G37)</f>
        <v>0</v>
      </c>
      <c r="H38" s="271"/>
      <c r="I38" s="249">
        <f>SUM(I36:I37)</f>
        <v>0</v>
      </c>
      <c r="J38" s="272"/>
      <c r="K38" s="249">
        <f>SUM(K36:K37)</f>
        <v>0</v>
      </c>
      <c r="L38" s="237"/>
      <c r="M38" s="272" t="s">
        <v>173</v>
      </c>
      <c r="N38" s="249">
        <f>SUM(N36:N37)</f>
        <v>0</v>
      </c>
      <c r="O38" s="49"/>
      <c r="P38"/>
    </row>
    <row r="39" spans="1:18" ht="18" customHeight="1" thickTop="1" x14ac:dyDescent="0.25">
      <c r="A39"/>
      <c r="B39"/>
      <c r="E39"/>
      <c r="F39" s="12"/>
      <c r="G39" s="239"/>
      <c r="H39" s="271"/>
      <c r="I39" s="239"/>
      <c r="J39" s="272"/>
      <c r="K39" s="239"/>
      <c r="L39" s="277"/>
      <c r="M39" s="272"/>
      <c r="N39" s="238"/>
      <c r="P39"/>
    </row>
    <row r="40" spans="1:18" ht="18" customHeight="1" x14ac:dyDescent="0.3">
      <c r="A40"/>
      <c r="B40" s="11" t="s">
        <v>128</v>
      </c>
      <c r="C40" s="11"/>
      <c r="D40" s="11"/>
      <c r="E40" s="8"/>
      <c r="F40" s="12"/>
      <c r="G40" s="239"/>
      <c r="H40" s="271"/>
      <c r="I40" s="239"/>
      <c r="J40" s="272"/>
      <c r="K40" s="239"/>
      <c r="L40" s="277"/>
      <c r="M40" s="272"/>
      <c r="N40" s="239"/>
      <c r="P40"/>
    </row>
    <row r="41" spans="1:18" ht="18" customHeight="1" x14ac:dyDescent="0.25">
      <c r="A41"/>
      <c r="B41" s="8" t="s">
        <v>129</v>
      </c>
      <c r="C41" s="8"/>
      <c r="D41" s="8"/>
      <c r="E41" s="8"/>
      <c r="F41" s="12"/>
      <c r="G41" s="248">
        <f>N41-(K41+I41)</f>
        <v>0</v>
      </c>
      <c r="H41" s="271"/>
      <c r="I41" s="248">
        <f>GS_Bank_Open</f>
        <v>0</v>
      </c>
      <c r="J41" s="272"/>
      <c r="K41" s="241"/>
      <c r="L41" s="237"/>
      <c r="M41" s="272"/>
      <c r="N41" s="248">
        <f>BI_Bank_Open+BI_Invest_Open+BS_C_AssetsT</f>
        <v>0</v>
      </c>
      <c r="P41"/>
    </row>
    <row r="42" spans="1:18" ht="18" customHeight="1" x14ac:dyDescent="0.25">
      <c r="A42"/>
      <c r="B42" s="8" t="s">
        <v>160</v>
      </c>
      <c r="C42" s="8"/>
      <c r="D42" s="8"/>
      <c r="E42" s="8"/>
      <c r="F42" s="12"/>
      <c r="G42" s="248">
        <f>N42-(K42+I42)</f>
        <v>0</v>
      </c>
      <c r="H42" s="271"/>
      <c r="I42" s="248">
        <f>Gaming_Summary!H37</f>
        <v>0</v>
      </c>
      <c r="J42" s="272"/>
      <c r="K42" s="241"/>
      <c r="L42" s="237"/>
      <c r="M42" s="272"/>
      <c r="N42" s="248">
        <f>IS_Net_RevExp</f>
        <v>0</v>
      </c>
      <c r="P42" t="s">
        <v>136</v>
      </c>
    </row>
    <row r="43" spans="1:18" ht="18" customHeight="1" thickBot="1" x14ac:dyDescent="0.3">
      <c r="A43"/>
      <c r="B43" s="87"/>
      <c r="E43" s="87" t="s">
        <v>372</v>
      </c>
      <c r="F43" s="122" t="s">
        <v>176</v>
      </c>
      <c r="G43" s="250">
        <f>SUM(G41:G42)</f>
        <v>0</v>
      </c>
      <c r="H43" s="240"/>
      <c r="I43" s="250">
        <f>SUM(I41:I42)</f>
        <v>0</v>
      </c>
      <c r="J43" s="278"/>
      <c r="K43" s="250">
        <f>SUM(K41:K42)</f>
        <v>0</v>
      </c>
      <c r="L43" s="237"/>
      <c r="M43" s="278" t="s">
        <v>174</v>
      </c>
      <c r="N43" s="250">
        <f>SUM(N41:N42)</f>
        <v>0</v>
      </c>
      <c r="O43"/>
      <c r="P43"/>
    </row>
    <row r="44" spans="1:18" s="117" customFormat="1" ht="18" customHeight="1" thickTop="1" x14ac:dyDescent="0.25">
      <c r="C44" s="136"/>
      <c r="D44" s="136"/>
      <c r="F44" s="122"/>
      <c r="G44" s="240"/>
      <c r="H44" s="240"/>
      <c r="I44" s="240"/>
      <c r="J44" s="278"/>
      <c r="K44" s="240"/>
      <c r="L44" s="279"/>
      <c r="M44" s="278"/>
      <c r="N44" s="240"/>
    </row>
    <row r="45" spans="1:18" ht="18" customHeight="1" thickBot="1" x14ac:dyDescent="0.3">
      <c r="A45"/>
      <c r="B45" t="s">
        <v>172</v>
      </c>
      <c r="E45"/>
      <c r="F45" s="122" t="s">
        <v>177</v>
      </c>
      <c r="G45" s="249">
        <f>BS_l_Liabilities+BS_n_NetAssets</f>
        <v>0</v>
      </c>
      <c r="H45" s="240"/>
      <c r="I45" s="249">
        <f>I38+I43</f>
        <v>0</v>
      </c>
      <c r="J45" s="278"/>
      <c r="K45" s="249">
        <f>K38+K43</f>
        <v>0</v>
      </c>
      <c r="L45" s="237"/>
      <c r="M45" s="278" t="s">
        <v>178</v>
      </c>
      <c r="N45" s="249">
        <f>N38+N43</f>
        <v>0</v>
      </c>
      <c r="O45"/>
      <c r="P45" t="s">
        <v>352</v>
      </c>
    </row>
    <row r="46" spans="1:18" ht="16.05" customHeight="1" thickTop="1" x14ac:dyDescent="0.25">
      <c r="A46"/>
      <c r="B46"/>
      <c r="E46"/>
      <c r="F46"/>
      <c r="G46" s="31"/>
      <c r="H46"/>
      <c r="L46" s="30"/>
      <c r="N46"/>
      <c r="O46"/>
      <c r="P46"/>
    </row>
    <row r="47" spans="1:18" ht="67.5" customHeight="1" x14ac:dyDescent="0.25">
      <c r="A47"/>
      <c r="B47" s="49"/>
      <c r="E47" s="49"/>
      <c r="F47" s="49"/>
      <c r="G47" s="47"/>
      <c r="H47"/>
      <c r="N47" s="31"/>
      <c r="O47"/>
      <c r="P47"/>
      <c r="R47" s="202"/>
    </row>
    <row r="48" spans="1:18" ht="39.75" customHeight="1" x14ac:dyDescent="0.3">
      <c r="A48"/>
      <c r="B48" s="136"/>
      <c r="C48" s="184"/>
      <c r="D48" s="400" t="str">
        <f>"The annual financial review has been completed. We Reviewers believe that this Statement of Financial Position fairly represents the financial position of the Scout Group for the period ended 31 August "&amp;EndYear</f>
        <v xml:space="preserve">The annual financial review has been completed. We Reviewers believe that this Statement of Financial Position fairly represents the financial position of the Scout Group for the period ended 31 August </v>
      </c>
      <c r="E48" s="400"/>
      <c r="F48" s="400"/>
      <c r="G48" s="400"/>
      <c r="H48" s="400"/>
      <c r="I48" s="400"/>
      <c r="J48" s="400"/>
      <c r="K48" s="400"/>
      <c r="L48" s="400"/>
      <c r="M48" s="201"/>
      <c r="N48" s="2"/>
      <c r="O48"/>
      <c r="P48"/>
    </row>
    <row r="49" spans="1:16" ht="30.75" customHeight="1" x14ac:dyDescent="0.25">
      <c r="A49"/>
      <c r="B49" s="136"/>
      <c r="C49" s="186"/>
      <c r="D49" s="393" t="s">
        <v>278</v>
      </c>
      <c r="E49" s="393"/>
      <c r="F49" s="393"/>
      <c r="G49" s="393"/>
      <c r="H49" s="393"/>
      <c r="I49" s="393"/>
      <c r="J49" s="393"/>
      <c r="K49" s="393"/>
      <c r="L49" s="393"/>
      <c r="M49" s="187"/>
      <c r="N49" s="2"/>
      <c r="O49"/>
      <c r="P49"/>
    </row>
    <row r="50" spans="1:16" ht="52.5" customHeight="1" x14ac:dyDescent="0.25">
      <c r="A50"/>
      <c r="B50" s="136"/>
      <c r="C50" s="186"/>
      <c r="D50" s="399"/>
      <c r="E50" s="399"/>
      <c r="F50" s="399"/>
      <c r="G50" s="188"/>
      <c r="H50" s="399"/>
      <c r="I50" s="399"/>
      <c r="J50" s="399"/>
      <c r="K50" s="399"/>
      <c r="L50" s="399"/>
      <c r="M50" s="187"/>
      <c r="N50" s="2"/>
      <c r="O50"/>
      <c r="P50"/>
    </row>
    <row r="51" spans="1:16" ht="17.25" customHeight="1" x14ac:dyDescent="0.25">
      <c r="A51"/>
      <c r="B51" s="136"/>
      <c r="C51" s="186"/>
      <c r="D51" s="40" t="s">
        <v>36</v>
      </c>
      <c r="E51" s="2"/>
      <c r="F51" s="40"/>
      <c r="G51" s="2"/>
      <c r="H51" s="183" t="s">
        <v>36</v>
      </c>
      <c r="I51" s="183"/>
      <c r="J51" s="183"/>
      <c r="K51" s="183"/>
      <c r="L51" s="200"/>
      <c r="M51" s="187"/>
      <c r="N51" s="2"/>
      <c r="O51"/>
      <c r="P51"/>
    </row>
    <row r="52" spans="1:16" ht="15" customHeight="1" x14ac:dyDescent="0.25">
      <c r="B52" s="136"/>
      <c r="C52" s="186"/>
      <c r="D52" s="396"/>
      <c r="E52" s="396"/>
      <c r="F52" s="396"/>
      <c r="G52" s="2"/>
      <c r="H52" s="396"/>
      <c r="I52" s="396"/>
      <c r="J52" s="396"/>
      <c r="K52" s="396"/>
      <c r="L52" s="396"/>
      <c r="M52" s="187"/>
      <c r="N52" s="2"/>
      <c r="O52"/>
      <c r="P52"/>
    </row>
    <row r="53" spans="1:16" ht="17.25" customHeight="1" x14ac:dyDescent="0.25">
      <c r="B53" s="136"/>
      <c r="C53" s="189"/>
      <c r="D53" s="191" t="s">
        <v>81</v>
      </c>
      <c r="E53" s="118"/>
      <c r="F53" s="191"/>
      <c r="G53" s="118"/>
      <c r="H53" s="190" t="s">
        <v>81</v>
      </c>
      <c r="I53" s="192"/>
      <c r="J53" s="190"/>
      <c r="K53" s="192"/>
      <c r="L53" s="118"/>
      <c r="M53" s="193"/>
      <c r="N53" s="2"/>
      <c r="O53"/>
      <c r="P53"/>
    </row>
    <row r="54" spans="1:16" x14ac:dyDescent="0.25">
      <c r="B54" s="136"/>
      <c r="E54" s="136"/>
      <c r="F54" s="136"/>
      <c r="G54" s="136"/>
      <c r="H54" s="136"/>
      <c r="I54" s="136"/>
      <c r="J54" s="136"/>
      <c r="K54" s="136"/>
      <c r="M54" s="136"/>
      <c r="N54" s="136"/>
      <c r="O54"/>
      <c r="P54"/>
    </row>
    <row r="55" spans="1:16" x14ac:dyDescent="0.25">
      <c r="B55"/>
      <c r="E55"/>
      <c r="F55"/>
      <c r="G55"/>
      <c r="H55"/>
      <c r="K55"/>
      <c r="M55"/>
      <c r="N55"/>
      <c r="O55"/>
      <c r="P55"/>
    </row>
    <row r="56" spans="1:16" x14ac:dyDescent="0.25">
      <c r="B56"/>
      <c r="E56"/>
      <c r="F56"/>
      <c r="G56"/>
      <c r="H56"/>
      <c r="K56"/>
      <c r="M56"/>
      <c r="N56"/>
      <c r="O56"/>
      <c r="P56"/>
    </row>
    <row r="57" spans="1:16" x14ac:dyDescent="0.25">
      <c r="B57"/>
      <c r="E57"/>
      <c r="F57"/>
      <c r="G57"/>
      <c r="H57"/>
      <c r="K57"/>
      <c r="M57"/>
      <c r="N57"/>
      <c r="O57"/>
      <c r="P57"/>
    </row>
    <row r="58" spans="1:16" x14ac:dyDescent="0.25">
      <c r="B58"/>
      <c r="E58"/>
      <c r="F58"/>
      <c r="G58"/>
      <c r="H58"/>
      <c r="K58"/>
      <c r="M58"/>
      <c r="N58"/>
      <c r="O58"/>
      <c r="P58"/>
    </row>
    <row r="59" spans="1:16" x14ac:dyDescent="0.25">
      <c r="B59"/>
      <c r="E59"/>
      <c r="F59"/>
      <c r="G59"/>
      <c r="H59"/>
      <c r="K59"/>
      <c r="M59"/>
      <c r="N59"/>
      <c r="O59"/>
      <c r="P59"/>
    </row>
    <row r="60" spans="1:16" x14ac:dyDescent="0.25">
      <c r="B60"/>
      <c r="E60"/>
      <c r="F60"/>
      <c r="G60"/>
      <c r="H60"/>
      <c r="K60"/>
      <c r="M60"/>
      <c r="N60"/>
      <c r="O60"/>
      <c r="P60"/>
    </row>
    <row r="61" spans="1:16" x14ac:dyDescent="0.25">
      <c r="B61"/>
      <c r="E61"/>
      <c r="F61"/>
      <c r="G61"/>
      <c r="H61"/>
      <c r="K61"/>
      <c r="M61"/>
      <c r="N61"/>
      <c r="O61"/>
      <c r="P61"/>
    </row>
    <row r="62" spans="1:16" x14ac:dyDescent="0.25">
      <c r="B62"/>
      <c r="E62"/>
      <c r="F62"/>
      <c r="G62"/>
      <c r="H62"/>
      <c r="K62"/>
      <c r="M62"/>
      <c r="N62"/>
      <c r="O62"/>
      <c r="P62"/>
    </row>
  </sheetData>
  <mergeCells count="12">
    <mergeCell ref="B1:N1"/>
    <mergeCell ref="B4:N4"/>
    <mergeCell ref="B2:N2"/>
    <mergeCell ref="B3:N3"/>
    <mergeCell ref="D52:F52"/>
    <mergeCell ref="H50:L50"/>
    <mergeCell ref="D49:L49"/>
    <mergeCell ref="D50:F50"/>
    <mergeCell ref="H10:I10"/>
    <mergeCell ref="D48:L48"/>
    <mergeCell ref="C8:G8"/>
    <mergeCell ref="H52:L52"/>
  </mergeCells>
  <printOptions horizontalCentered="1" verticalCentered="1"/>
  <pageMargins left="0.39370078740157483" right="0.39370078740157483" top="0.59055118110236227" bottom="0.59055118110236227" header="0.31496062992125984" footer="0.31496062992125984"/>
  <pageSetup scale="67" orientation="portrait" blackAndWhite="1" r:id="rId1"/>
  <headerFooter>
    <oddFooter>&amp;L&amp;8Updated September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AE2A-509D-46A7-920F-FA7ACAE33F28}">
  <sheetPr>
    <tabColor theme="7" tint="0.59999389629810485"/>
    <pageSetUpPr fitToPage="1"/>
  </sheetPr>
  <dimension ref="A1:M46"/>
  <sheetViews>
    <sheetView showGridLines="0" showZeros="0" topLeftCell="A22" zoomScale="70" zoomScaleNormal="70" workbookViewId="0">
      <selection activeCell="C20" sqref="C20"/>
    </sheetView>
  </sheetViews>
  <sheetFormatPr defaultRowHeight="13.2" x14ac:dyDescent="0.25"/>
  <cols>
    <col min="1" max="1" width="3" customWidth="1"/>
    <col min="2" max="2" width="10.33203125" bestFit="1" customWidth="1"/>
    <col min="3" max="3" width="35.6640625" customWidth="1"/>
    <col min="4" max="5" width="20.6640625" customWidth="1"/>
    <col min="6" max="6" width="3.33203125" style="294" customWidth="1"/>
    <col min="7" max="7" width="12.88671875" style="136" customWidth="1"/>
    <col min="8" max="8" width="15.88671875" customWidth="1"/>
    <col min="9" max="9" width="15.88671875" style="294" customWidth="1"/>
    <col min="10" max="11" width="25.6640625" customWidth="1"/>
    <col min="12" max="12" width="3.5546875" customWidth="1"/>
    <col min="13" max="13" width="82.5546875" customWidth="1"/>
  </cols>
  <sheetData>
    <row r="1" spans="1:12" s="151" customFormat="1" ht="24.75" customHeight="1" x14ac:dyDescent="0.25">
      <c r="B1" s="350" t="s">
        <v>338</v>
      </c>
      <c r="C1" s="350"/>
      <c r="D1" s="350"/>
      <c r="E1" s="350"/>
      <c r="F1" s="350"/>
      <c r="G1" s="350"/>
      <c r="H1" s="350"/>
      <c r="I1" s="350"/>
      <c r="J1" s="350"/>
      <c r="K1" s="350"/>
    </row>
    <row r="2" spans="1:12" s="155" customFormat="1" ht="55.5" customHeight="1" x14ac:dyDescent="0.25">
      <c r="B2" s="363" t="s">
        <v>386</v>
      </c>
      <c r="C2" s="402"/>
      <c r="D2" s="402"/>
      <c r="E2" s="402"/>
      <c r="F2" s="402"/>
      <c r="G2" s="402"/>
      <c r="H2" s="402"/>
      <c r="I2" s="402"/>
      <c r="J2" s="402"/>
      <c r="K2" s="402"/>
      <c r="L2" s="160"/>
    </row>
    <row r="3" spans="1:12" s="78" customFormat="1" x14ac:dyDescent="0.25">
      <c r="A3" s="136"/>
      <c r="E3" s="30"/>
      <c r="F3" s="30"/>
      <c r="G3" s="30"/>
      <c r="H3" s="30"/>
      <c r="I3" s="30"/>
      <c r="J3" s="30"/>
      <c r="K3" s="30"/>
    </row>
    <row r="4" spans="1:12" s="49" customFormat="1" x14ac:dyDescent="0.25">
      <c r="A4" s="136"/>
      <c r="B4" s="1" t="s">
        <v>5</v>
      </c>
      <c r="F4" s="294"/>
      <c r="G4" s="30"/>
      <c r="H4" s="30"/>
      <c r="I4" s="30"/>
      <c r="J4" s="30"/>
      <c r="K4" s="30"/>
      <c r="L4" s="30"/>
    </row>
    <row r="5" spans="1:12" s="136" customFormat="1" x14ac:dyDescent="0.25">
      <c r="B5" s="73" t="s">
        <v>268</v>
      </c>
      <c r="D5" s="136" t="s">
        <v>270</v>
      </c>
      <c r="F5" s="294"/>
      <c r="G5" s="30"/>
      <c r="H5" s="30"/>
      <c r="I5" s="30"/>
      <c r="J5" s="30"/>
      <c r="K5" s="30"/>
      <c r="L5" s="30"/>
    </row>
    <row r="6" spans="1:12" s="49" customFormat="1" x14ac:dyDescent="0.25">
      <c r="A6" s="136"/>
      <c r="B6" s="7" t="s">
        <v>4</v>
      </c>
      <c r="D6" s="7" t="s">
        <v>356</v>
      </c>
      <c r="E6" s="7"/>
      <c r="F6" s="7"/>
      <c r="G6" s="161"/>
      <c r="H6" s="161"/>
      <c r="I6" s="161"/>
      <c r="J6" s="161"/>
      <c r="K6" s="161"/>
      <c r="L6" s="161"/>
    </row>
    <row r="7" spans="1:12" s="49" customFormat="1" x14ac:dyDescent="0.25">
      <c r="A7" s="136"/>
      <c r="B7" s="7" t="s">
        <v>121</v>
      </c>
      <c r="D7" s="7" t="s">
        <v>253</v>
      </c>
      <c r="E7" s="7"/>
      <c r="F7" s="7"/>
      <c r="G7" s="161"/>
      <c r="H7" s="161"/>
      <c r="I7" s="161"/>
      <c r="J7" s="161"/>
      <c r="K7" s="161"/>
      <c r="L7" s="161"/>
    </row>
    <row r="8" spans="1:12" s="49" customFormat="1" x14ac:dyDescent="0.25">
      <c r="A8" s="136"/>
      <c r="B8" s="7" t="s">
        <v>158</v>
      </c>
      <c r="D8" s="50" t="s">
        <v>159</v>
      </c>
      <c r="E8" s="50"/>
      <c r="F8" s="296"/>
      <c r="G8" s="162"/>
      <c r="H8" s="162"/>
      <c r="I8" s="162"/>
      <c r="J8" s="162"/>
      <c r="K8" s="162"/>
      <c r="L8" s="162"/>
    </row>
    <row r="9" spans="1:12" s="136" customFormat="1" ht="26.4" x14ac:dyDescent="0.25">
      <c r="B9" s="7" t="s">
        <v>254</v>
      </c>
      <c r="D9" s="142" t="s">
        <v>255</v>
      </c>
      <c r="E9" s="142"/>
      <c r="F9" s="296"/>
      <c r="G9" s="162"/>
      <c r="H9" s="162"/>
      <c r="I9" s="162"/>
      <c r="J9" s="162"/>
      <c r="K9" s="162"/>
      <c r="L9" s="162"/>
    </row>
    <row r="10" spans="1:12" s="136" customFormat="1" ht="26.4" x14ac:dyDescent="0.25">
      <c r="B10" s="7" t="s">
        <v>256</v>
      </c>
      <c r="D10" s="142" t="s">
        <v>257</v>
      </c>
      <c r="E10" s="142"/>
      <c r="F10" s="296"/>
      <c r="G10" s="162"/>
      <c r="H10" s="162"/>
      <c r="I10" s="162"/>
      <c r="J10" s="162"/>
      <c r="K10" s="162"/>
      <c r="L10" s="162"/>
    </row>
    <row r="11" spans="1:12" s="136" customFormat="1" x14ac:dyDescent="0.25">
      <c r="B11" s="7" t="s">
        <v>258</v>
      </c>
      <c r="D11" s="142"/>
      <c r="E11" s="142"/>
      <c r="F11" s="296"/>
      <c r="G11" s="162"/>
      <c r="H11" s="162"/>
      <c r="I11" s="162"/>
      <c r="J11" s="162"/>
      <c r="K11" s="162"/>
      <c r="L11" s="162"/>
    </row>
    <row r="12" spans="1:12" s="136" customFormat="1" x14ac:dyDescent="0.25">
      <c r="A12" s="7"/>
      <c r="C12" s="142"/>
      <c r="D12" s="142"/>
      <c r="E12" s="162"/>
      <c r="F12" s="162"/>
      <c r="G12" s="162"/>
      <c r="H12" s="162"/>
      <c r="I12" s="162"/>
      <c r="J12" s="162"/>
      <c r="K12" s="162"/>
    </row>
    <row r="13" spans="1:12" s="136" customFormat="1" x14ac:dyDescent="0.25">
      <c r="A13" s="7"/>
      <c r="C13" s="142"/>
      <c r="D13" s="142"/>
      <c r="E13" s="162"/>
      <c r="F13" s="162"/>
      <c r="G13" s="162"/>
      <c r="H13" s="162"/>
      <c r="I13" s="162"/>
      <c r="J13" s="162"/>
      <c r="K13" s="162"/>
    </row>
    <row r="14" spans="1:12" s="49" customFormat="1" ht="20.100000000000001" customHeight="1" x14ac:dyDescent="0.25">
      <c r="A14" s="136"/>
      <c r="C14" s="403"/>
      <c r="D14" s="403"/>
      <c r="E14" s="30"/>
      <c r="F14" s="30"/>
      <c r="G14" s="30"/>
      <c r="H14" s="30"/>
      <c r="I14" s="30"/>
      <c r="J14"/>
      <c r="K14"/>
    </row>
    <row r="15" spans="1:12" s="136" customFormat="1" ht="20.100000000000001" customHeight="1" x14ac:dyDescent="0.25">
      <c r="A15" s="30"/>
      <c r="B15" s="30"/>
      <c r="C15" s="176"/>
      <c r="D15" s="163"/>
      <c r="E15" s="163"/>
      <c r="F15" s="163"/>
      <c r="G15" s="163"/>
      <c r="H15" s="163"/>
      <c r="I15" s="163"/>
      <c r="K15"/>
    </row>
    <row r="16" spans="1:12" s="136" customFormat="1" ht="20.100000000000001" customHeight="1" x14ac:dyDescent="0.25">
      <c r="A16" s="30"/>
      <c r="B16" s="371" t="str">
        <f>SH_Coun_Grp</f>
        <v/>
      </c>
      <c r="C16" s="371"/>
      <c r="D16" s="371"/>
      <c r="E16" s="371"/>
      <c r="F16" s="371"/>
      <c r="G16" s="371"/>
      <c r="H16" s="371"/>
      <c r="I16" s="371"/>
      <c r="J16" s="371"/>
      <c r="K16" s="371"/>
    </row>
    <row r="17" spans="1:13" s="49" customFormat="1" ht="20.100000000000001" customHeight="1" x14ac:dyDescent="0.3">
      <c r="A17" s="136"/>
      <c r="B17" s="370" t="s">
        <v>279</v>
      </c>
      <c r="C17" s="370"/>
      <c r="D17" s="370"/>
      <c r="E17" s="370"/>
      <c r="F17" s="370"/>
      <c r="G17" s="370"/>
      <c r="H17" s="370"/>
      <c r="I17" s="370"/>
      <c r="J17" s="370"/>
      <c r="K17" s="370"/>
    </row>
    <row r="18" spans="1:13" s="49" customFormat="1" ht="20.100000000000001" customHeight="1" x14ac:dyDescent="0.25">
      <c r="A18" s="136"/>
      <c r="E18" s="30"/>
      <c r="F18" s="30"/>
      <c r="G18" s="30"/>
      <c r="H18" s="30"/>
      <c r="I18" s="30"/>
      <c r="J18" s="30"/>
      <c r="K18" s="30"/>
    </row>
    <row r="19" spans="1:13" s="48" customFormat="1" ht="26.25" customHeight="1" x14ac:dyDescent="0.25">
      <c r="A19" s="135"/>
      <c r="C19" s="4" t="s">
        <v>268</v>
      </c>
      <c r="D19" s="168" t="s">
        <v>404</v>
      </c>
      <c r="E19" s="168" t="s">
        <v>405</v>
      </c>
      <c r="F19" s="168"/>
      <c r="G19" s="293"/>
      <c r="H19" s="295" t="s">
        <v>269</v>
      </c>
      <c r="I19" s="295"/>
      <c r="J19" s="168" t="s">
        <v>404</v>
      </c>
      <c r="K19" s="168" t="s">
        <v>405</v>
      </c>
      <c r="M19" s="48" t="s">
        <v>409</v>
      </c>
    </row>
    <row r="20" spans="1:13" s="48" customFormat="1" ht="20.100000000000001" customHeight="1" x14ac:dyDescent="0.25">
      <c r="A20" s="135"/>
      <c r="B20" s="169" t="s">
        <v>259</v>
      </c>
      <c r="C20" s="180"/>
      <c r="D20" s="181"/>
      <c r="E20" s="181"/>
      <c r="F20" s="300"/>
      <c r="G20" s="169" t="s">
        <v>265</v>
      </c>
      <c r="H20" s="404"/>
      <c r="I20" s="405"/>
      <c r="J20" s="181"/>
      <c r="K20" s="181"/>
    </row>
    <row r="21" spans="1:13" s="135" customFormat="1" ht="20.100000000000001" customHeight="1" x14ac:dyDescent="0.2">
      <c r="B21" s="169" t="s">
        <v>260</v>
      </c>
      <c r="C21" s="180"/>
      <c r="D21" s="181"/>
      <c r="E21" s="181"/>
      <c r="F21" s="300"/>
      <c r="G21" s="169" t="s">
        <v>266</v>
      </c>
      <c r="H21" s="404"/>
      <c r="I21" s="405"/>
      <c r="J21" s="181"/>
      <c r="K21" s="181"/>
      <c r="M21" s="41"/>
    </row>
    <row r="22" spans="1:13" s="135" customFormat="1" ht="20.100000000000001" customHeight="1" x14ac:dyDescent="0.2">
      <c r="B22" s="169" t="s">
        <v>261</v>
      </c>
      <c r="C22" s="180"/>
      <c r="D22" s="181"/>
      <c r="E22" s="181"/>
      <c r="F22" s="300"/>
      <c r="G22" s="169" t="s">
        <v>267</v>
      </c>
      <c r="H22" s="404"/>
      <c r="I22" s="405"/>
      <c r="J22" s="181"/>
      <c r="K22" s="181"/>
      <c r="M22" s="41"/>
    </row>
    <row r="23" spans="1:13" s="135" customFormat="1" ht="20.100000000000001" customHeight="1" x14ac:dyDescent="0.2">
      <c r="B23" s="169" t="s">
        <v>262</v>
      </c>
      <c r="C23" s="180"/>
      <c r="D23" s="181"/>
      <c r="E23" s="181"/>
      <c r="F23" s="300"/>
      <c r="G23" s="169" t="s">
        <v>276</v>
      </c>
      <c r="H23" s="404"/>
      <c r="I23" s="405"/>
      <c r="J23" s="181"/>
      <c r="K23" s="181"/>
      <c r="M23" s="41"/>
    </row>
    <row r="24" spans="1:13" s="135" customFormat="1" ht="20.100000000000001" customHeight="1" thickBot="1" x14ac:dyDescent="0.3">
      <c r="B24" s="169" t="s">
        <v>263</v>
      </c>
      <c r="C24" s="180"/>
      <c r="D24" s="181"/>
      <c r="E24" s="181"/>
      <c r="F24" s="300"/>
      <c r="G24" s="165"/>
      <c r="H24" s="80"/>
      <c r="I24" s="294"/>
      <c r="J24" s="182">
        <f>SUM(J20:J23)</f>
        <v>0</v>
      </c>
      <c r="K24" s="182">
        <f>SUM(K20:K23)</f>
        <v>0</v>
      </c>
      <c r="M24" s="41"/>
    </row>
    <row r="25" spans="1:13" s="135" customFormat="1" ht="20.100000000000001" customHeight="1" thickTop="1" x14ac:dyDescent="0.25">
      <c r="B25" s="169" t="s">
        <v>264</v>
      </c>
      <c r="C25" s="180"/>
      <c r="D25" s="181"/>
      <c r="E25" s="181"/>
      <c r="F25" s="300"/>
      <c r="G25" s="165"/>
      <c r="H25" s="136"/>
      <c r="I25" s="294"/>
      <c r="J25" s="30"/>
      <c r="K25" s="166"/>
      <c r="M25" s="41"/>
    </row>
    <row r="26" spans="1:13" s="135" customFormat="1" ht="20.100000000000001" customHeight="1" x14ac:dyDescent="0.25">
      <c r="B26" s="169" t="s">
        <v>274</v>
      </c>
      <c r="C26" s="180"/>
      <c r="D26" s="181"/>
      <c r="E26" s="181"/>
      <c r="F26" s="300"/>
      <c r="G26" s="165"/>
      <c r="H26" s="136"/>
      <c r="I26" s="294"/>
      <c r="J26" s="30"/>
      <c r="K26" s="166"/>
      <c r="M26" s="41"/>
    </row>
    <row r="27" spans="1:13" s="48" customFormat="1" ht="20.100000000000001" customHeight="1" x14ac:dyDescent="0.25">
      <c r="A27" s="135"/>
      <c r="B27" s="169" t="s">
        <v>275</v>
      </c>
      <c r="C27" s="180"/>
      <c r="D27" s="181"/>
      <c r="E27" s="181"/>
      <c r="F27" s="300"/>
      <c r="G27" s="165"/>
      <c r="H27" s="165"/>
      <c r="I27" s="165"/>
      <c r="J27" s="165"/>
      <c r="K27" s="165"/>
      <c r="M27" s="143"/>
    </row>
    <row r="28" spans="1:13" s="86" customFormat="1" ht="20.100000000000001" customHeight="1" thickBot="1" x14ac:dyDescent="0.3">
      <c r="A28" s="135"/>
      <c r="B28" s="49"/>
      <c r="C28" s="116"/>
      <c r="D28" s="182">
        <f>SUM(D20:D27)</f>
        <v>0</v>
      </c>
      <c r="E28" s="182">
        <f>SUM(E20:E27)</f>
        <v>0</v>
      </c>
      <c r="F28" s="210"/>
      <c r="G28" s="166"/>
      <c r="H28" s="165"/>
      <c r="I28" s="165"/>
      <c r="J28" s="165"/>
      <c r="K28" s="165"/>
      <c r="L28" s="6"/>
      <c r="M28" s="135"/>
    </row>
    <row r="29" spans="1:13" s="135" customFormat="1" ht="20.100000000000001" customHeight="1" thickTop="1" x14ac:dyDescent="0.25">
      <c r="B29" s="5"/>
      <c r="C29" s="94"/>
      <c r="D29" s="85"/>
      <c r="E29" s="167"/>
      <c r="F29" s="167"/>
      <c r="G29" s="167"/>
      <c r="H29" s="166"/>
      <c r="I29" s="166"/>
      <c r="J29" s="166"/>
      <c r="K29" s="166"/>
      <c r="M29" s="143"/>
    </row>
    <row r="30" spans="1:13" s="49" customFormat="1" ht="20.100000000000001" customHeight="1" x14ac:dyDescent="0.25">
      <c r="A30" s="136"/>
      <c r="E30" s="164"/>
      <c r="F30" s="164"/>
      <c r="G30" s="164"/>
      <c r="H30" s="164"/>
      <c r="I30" s="164"/>
      <c r="J30" s="164"/>
      <c r="K30" s="164"/>
      <c r="L30" s="80"/>
      <c r="M30" s="80"/>
    </row>
    <row r="31" spans="1:13" s="49" customFormat="1" ht="20.100000000000001" customHeight="1" x14ac:dyDescent="0.25">
      <c r="A31" s="136"/>
      <c r="E31" s="165"/>
      <c r="F31" s="165"/>
      <c r="G31" s="165"/>
      <c r="H31" s="165"/>
      <c r="I31" s="165"/>
      <c r="J31" s="165"/>
      <c r="K31" s="165"/>
      <c r="L31" s="136"/>
      <c r="M31" s="136"/>
    </row>
    <row r="32" spans="1:13" s="136" customFormat="1" ht="20.100000000000001" customHeight="1" x14ac:dyDescent="0.25">
      <c r="C32" s="173" t="s">
        <v>271</v>
      </c>
      <c r="D32" s="173" t="s">
        <v>121</v>
      </c>
      <c r="E32" s="170" t="s">
        <v>158</v>
      </c>
      <c r="F32" s="389" t="s">
        <v>254</v>
      </c>
      <c r="G32" s="389"/>
      <c r="H32" s="389"/>
      <c r="I32" s="389" t="s">
        <v>272</v>
      </c>
      <c r="J32" s="389"/>
      <c r="K32" s="170" t="s">
        <v>258</v>
      </c>
      <c r="L32"/>
      <c r="M32" s="136" t="s">
        <v>305</v>
      </c>
    </row>
    <row r="33" spans="2:13" ht="30" customHeight="1" x14ac:dyDescent="0.25">
      <c r="B33" s="169" t="s">
        <v>259</v>
      </c>
      <c r="C33" s="172"/>
      <c r="D33" s="171"/>
      <c r="E33" s="3"/>
      <c r="F33" s="386"/>
      <c r="G33" s="387"/>
      <c r="H33" s="388"/>
      <c r="I33" s="386"/>
      <c r="J33" s="388"/>
      <c r="K33" s="172"/>
    </row>
    <row r="34" spans="2:13" ht="30" customHeight="1" x14ac:dyDescent="0.25">
      <c r="B34" s="169" t="s">
        <v>260</v>
      </c>
      <c r="C34" s="172"/>
      <c r="D34" s="171"/>
      <c r="E34" s="3"/>
      <c r="F34" s="386"/>
      <c r="G34" s="387"/>
      <c r="H34" s="388"/>
      <c r="I34" s="386"/>
      <c r="J34" s="388"/>
      <c r="K34" s="172"/>
    </row>
    <row r="35" spans="2:13" ht="30" customHeight="1" x14ac:dyDescent="0.25">
      <c r="B35" s="169" t="s">
        <v>261</v>
      </c>
      <c r="C35" s="172"/>
      <c r="D35" s="171"/>
      <c r="E35" s="3"/>
      <c r="F35" s="386"/>
      <c r="G35" s="387"/>
      <c r="H35" s="388"/>
      <c r="I35" s="386"/>
      <c r="J35" s="388"/>
      <c r="K35" s="172"/>
    </row>
    <row r="36" spans="2:13" ht="30" customHeight="1" x14ac:dyDescent="0.25">
      <c r="B36" s="169" t="s">
        <v>262</v>
      </c>
      <c r="C36" s="172"/>
      <c r="D36" s="171"/>
      <c r="E36" s="3"/>
      <c r="F36" s="386"/>
      <c r="G36" s="387"/>
      <c r="H36" s="388"/>
      <c r="I36" s="386"/>
      <c r="J36" s="388"/>
      <c r="K36" s="172"/>
    </row>
    <row r="37" spans="2:13" s="136" customFormat="1" ht="30" customHeight="1" x14ac:dyDescent="0.25">
      <c r="B37" s="169" t="s">
        <v>263</v>
      </c>
      <c r="C37" s="172"/>
      <c r="D37" s="171"/>
      <c r="E37" s="3"/>
      <c r="F37" s="386"/>
      <c r="G37" s="387"/>
      <c r="H37" s="388"/>
      <c r="I37" s="386"/>
      <c r="J37" s="388"/>
      <c r="K37" s="172"/>
    </row>
    <row r="38" spans="2:13" s="136" customFormat="1" ht="30" customHeight="1" x14ac:dyDescent="0.25">
      <c r="B38" s="169" t="s">
        <v>264</v>
      </c>
      <c r="C38" s="172"/>
      <c r="D38" s="171"/>
      <c r="E38" s="3"/>
      <c r="F38" s="386"/>
      <c r="G38" s="387"/>
      <c r="H38" s="388"/>
      <c r="I38" s="386"/>
      <c r="J38" s="388"/>
      <c r="K38" s="172"/>
    </row>
    <row r="39" spans="2:13" ht="30" customHeight="1" x14ac:dyDescent="0.25">
      <c r="B39" s="169" t="s">
        <v>274</v>
      </c>
      <c r="C39" s="172"/>
      <c r="D39" s="171"/>
      <c r="E39" s="3"/>
      <c r="F39" s="386"/>
      <c r="G39" s="387"/>
      <c r="H39" s="388"/>
      <c r="I39" s="386"/>
      <c r="J39" s="388"/>
      <c r="K39" s="172"/>
    </row>
    <row r="40" spans="2:13" ht="30" customHeight="1" x14ac:dyDescent="0.25">
      <c r="B40" s="169" t="s">
        <v>275</v>
      </c>
      <c r="C40" s="172"/>
      <c r="D40" s="171"/>
      <c r="E40" s="3"/>
      <c r="F40" s="386"/>
      <c r="G40" s="387"/>
      <c r="H40" s="388"/>
      <c r="I40" s="386"/>
      <c r="J40" s="388"/>
      <c r="K40" s="172"/>
    </row>
    <row r="41" spans="2:13" ht="30" customHeight="1" x14ac:dyDescent="0.25"/>
    <row r="42" spans="2:13" x14ac:dyDescent="0.25">
      <c r="B42" s="136"/>
      <c r="C42" s="380" t="s">
        <v>273</v>
      </c>
      <c r="D42" s="380"/>
      <c r="E42" s="380"/>
      <c r="F42" s="389" t="s">
        <v>254</v>
      </c>
      <c r="G42" s="389"/>
      <c r="H42" s="389"/>
      <c r="I42" s="389" t="s">
        <v>272</v>
      </c>
      <c r="J42" s="389"/>
      <c r="K42" s="170" t="s">
        <v>258</v>
      </c>
      <c r="M42" s="136" t="s">
        <v>277</v>
      </c>
    </row>
    <row r="43" spans="2:13" ht="30" customHeight="1" x14ac:dyDescent="0.25">
      <c r="B43" s="169" t="s">
        <v>265</v>
      </c>
      <c r="C43" s="386"/>
      <c r="D43" s="387"/>
      <c r="E43" s="388"/>
      <c r="F43" s="386"/>
      <c r="G43" s="387"/>
      <c r="H43" s="388"/>
      <c r="I43" s="386"/>
      <c r="J43" s="388"/>
      <c r="K43" s="172"/>
    </row>
    <row r="44" spans="2:13" ht="30" customHeight="1" x14ac:dyDescent="0.25">
      <c r="B44" s="169" t="s">
        <v>266</v>
      </c>
      <c r="C44" s="386"/>
      <c r="D44" s="387"/>
      <c r="E44" s="388"/>
      <c r="F44" s="386"/>
      <c r="G44" s="387"/>
      <c r="H44" s="388"/>
      <c r="I44" s="386"/>
      <c r="J44" s="388"/>
      <c r="K44" s="172"/>
    </row>
    <row r="45" spans="2:13" s="136" customFormat="1" ht="30" customHeight="1" x14ac:dyDescent="0.25">
      <c r="B45" s="169" t="s">
        <v>267</v>
      </c>
      <c r="C45" s="177"/>
      <c r="D45" s="178"/>
      <c r="E45" s="179"/>
      <c r="F45" s="386"/>
      <c r="G45" s="387"/>
      <c r="H45" s="388"/>
      <c r="I45" s="386"/>
      <c r="J45" s="388"/>
      <c r="K45" s="172"/>
    </row>
    <row r="46" spans="2:13" ht="30" customHeight="1" x14ac:dyDescent="0.25">
      <c r="B46" s="169" t="s">
        <v>276</v>
      </c>
      <c r="C46" s="386"/>
      <c r="D46" s="387"/>
      <c r="E46" s="388"/>
      <c r="F46" s="386"/>
      <c r="G46" s="387"/>
      <c r="H46" s="388"/>
      <c r="I46" s="386"/>
      <c r="J46" s="388"/>
      <c r="K46" s="172"/>
    </row>
  </sheetData>
  <mergeCells count="41">
    <mergeCell ref="B1:K1"/>
    <mergeCell ref="C42:E42"/>
    <mergeCell ref="C43:E43"/>
    <mergeCell ref="C44:E44"/>
    <mergeCell ref="H20:I20"/>
    <mergeCell ref="H21:I21"/>
    <mergeCell ref="H22:I22"/>
    <mergeCell ref="H23:I23"/>
    <mergeCell ref="I33:J33"/>
    <mergeCell ref="I32:J32"/>
    <mergeCell ref="F32:H32"/>
    <mergeCell ref="I39:J39"/>
    <mergeCell ref="I40:J40"/>
    <mergeCell ref="F33:H33"/>
    <mergeCell ref="F42:H42"/>
    <mergeCell ref="F43:H43"/>
    <mergeCell ref="C46:E46"/>
    <mergeCell ref="C14:D14"/>
    <mergeCell ref="B17:K17"/>
    <mergeCell ref="B16:K16"/>
    <mergeCell ref="F40:H40"/>
    <mergeCell ref="F46:H46"/>
    <mergeCell ref="I46:J46"/>
    <mergeCell ref="I42:J42"/>
    <mergeCell ref="F44:H44"/>
    <mergeCell ref="F45:H45"/>
    <mergeCell ref="I43:J43"/>
    <mergeCell ref="I44:J44"/>
    <mergeCell ref="I45:J45"/>
    <mergeCell ref="B2:K2"/>
    <mergeCell ref="F36:H36"/>
    <mergeCell ref="F37:H37"/>
    <mergeCell ref="F38:H38"/>
    <mergeCell ref="F39:H39"/>
    <mergeCell ref="I34:J34"/>
    <mergeCell ref="I35:J35"/>
    <mergeCell ref="I36:J36"/>
    <mergeCell ref="I37:J37"/>
    <mergeCell ref="I38:J38"/>
    <mergeCell ref="F34:H34"/>
    <mergeCell ref="F35:H35"/>
  </mergeCells>
  <pageMargins left="0.70866141732283472" right="0.70866141732283472" top="0.55118110236220474" bottom="0.55118110236220474" header="0.31496062992125984" footer="0.31496062992125984"/>
  <pageSetup scale="66"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4C62-FCC4-4731-BF76-E0388222DCBB}">
  <sheetPr>
    <tabColor theme="8" tint="0.59999389629810485"/>
    <pageSetUpPr fitToPage="1"/>
  </sheetPr>
  <dimension ref="A1:J78"/>
  <sheetViews>
    <sheetView showGridLines="0" showZeros="0" showWhiteSpace="0" zoomScale="85" zoomScaleNormal="85" workbookViewId="0">
      <selection activeCell="J20" sqref="J20"/>
    </sheetView>
  </sheetViews>
  <sheetFormatPr defaultColWidth="9.109375" defaultRowHeight="13.2" x14ac:dyDescent="0.25"/>
  <cols>
    <col min="1" max="1" width="3.33203125" style="49" customWidth="1"/>
    <col min="2" max="2" width="2.6640625" style="49" customWidth="1"/>
    <col min="3" max="3" width="19.6640625" style="49" customWidth="1"/>
    <col min="4" max="4" width="25" style="49" bestFit="1" customWidth="1"/>
    <col min="5" max="5" width="5.6640625" style="49" customWidth="1"/>
    <col min="6" max="6" width="15.6640625" style="49" customWidth="1"/>
    <col min="7" max="7" width="8.5546875" style="49" customWidth="1"/>
    <col min="8" max="8" width="15.6640625" style="49" customWidth="1"/>
    <col min="9" max="9" width="2.6640625" style="49" customWidth="1"/>
    <col min="10" max="10" width="100.5546875" style="49" customWidth="1"/>
    <col min="11" max="16384" width="9.109375" style="49"/>
  </cols>
  <sheetData>
    <row r="1" spans="1:10" s="220" customFormat="1" ht="48.75" customHeight="1" x14ac:dyDescent="0.25">
      <c r="B1" s="353" t="s">
        <v>384</v>
      </c>
      <c r="C1" s="350"/>
      <c r="D1" s="350"/>
      <c r="E1" s="350"/>
      <c r="F1" s="350"/>
      <c r="G1" s="350"/>
      <c r="H1" s="350"/>
      <c r="I1" s="350"/>
      <c r="J1" s="350"/>
    </row>
    <row r="2" spans="1:10" s="7" customFormat="1" ht="60" customHeight="1" x14ac:dyDescent="0.25">
      <c r="B2" s="221"/>
      <c r="C2" s="409" t="s">
        <v>375</v>
      </c>
      <c r="D2" s="409"/>
      <c r="E2" s="409"/>
      <c r="F2" s="409"/>
      <c r="G2" s="409"/>
      <c r="H2" s="409"/>
      <c r="I2" s="409"/>
      <c r="J2" s="409"/>
    </row>
    <row r="3" spans="1:10" customFormat="1" ht="27" customHeight="1" x14ac:dyDescent="0.25">
      <c r="B3" s="365" t="s">
        <v>385</v>
      </c>
      <c r="C3" s="365"/>
      <c r="D3" s="365"/>
      <c r="E3" s="365"/>
      <c r="F3" s="365"/>
      <c r="G3" s="365"/>
      <c r="H3" s="365"/>
      <c r="I3" s="365"/>
      <c r="J3" s="365"/>
    </row>
    <row r="4" spans="1:10" x14ac:dyDescent="0.25">
      <c r="A4"/>
      <c r="B4"/>
      <c r="C4" s="87"/>
      <c r="D4" s="87"/>
      <c r="E4" s="87"/>
      <c r="F4" s="87"/>
      <c r="G4" s="87"/>
      <c r="H4" s="87"/>
      <c r="I4" s="87"/>
      <c r="J4" s="87"/>
    </row>
    <row r="5" spans="1:10" ht="19.5" customHeight="1" x14ac:dyDescent="0.25">
      <c r="C5" s="87"/>
      <c r="D5" s="87"/>
      <c r="E5" s="87"/>
      <c r="F5" s="87"/>
      <c r="G5" s="87"/>
      <c r="H5" s="87"/>
      <c r="I5" s="87"/>
      <c r="J5" s="87"/>
    </row>
    <row r="6" spans="1:10" s="87" customFormat="1" ht="19.5" customHeight="1" x14ac:dyDescent="0.25"/>
    <row r="7" spans="1:10" ht="18" customHeight="1" x14ac:dyDescent="0.25">
      <c r="A7"/>
      <c r="C7" s="87"/>
      <c r="D7" s="87"/>
      <c r="E7" s="87"/>
      <c r="F7" s="87"/>
      <c r="G7" s="87"/>
      <c r="H7" s="87"/>
      <c r="I7" s="87"/>
      <c r="J7" s="87"/>
    </row>
    <row r="8" spans="1:10" ht="16.05" customHeight="1" x14ac:dyDescent="0.25">
      <c r="A8"/>
      <c r="B8"/>
      <c r="J8"/>
    </row>
    <row r="9" spans="1:10" ht="16.5" customHeight="1" x14ac:dyDescent="0.25">
      <c r="A9"/>
      <c r="B9"/>
      <c r="C9" s="406" t="str">
        <f>SH_Coun_Grp</f>
        <v/>
      </c>
      <c r="D9" s="406"/>
      <c r="E9" s="406"/>
      <c r="F9" s="406"/>
      <c r="G9" s="406"/>
      <c r="H9" s="406"/>
    </row>
    <row r="10" spans="1:10" ht="18.75" customHeight="1" x14ac:dyDescent="0.25">
      <c r="A10"/>
      <c r="B10"/>
      <c r="C10" s="327" t="s">
        <v>126</v>
      </c>
      <c r="D10" s="327"/>
      <c r="E10" s="327"/>
      <c r="F10" s="327"/>
      <c r="G10" s="327"/>
      <c r="H10" s="327"/>
      <c r="I10" s="87"/>
      <c r="J10"/>
    </row>
    <row r="11" spans="1:10" s="136" customFormat="1" ht="16.05" customHeight="1" x14ac:dyDescent="0.25">
      <c r="C11" s="407" t="str">
        <f>"For the Fiscal Year ended 31 August, "&amp;EndYear</f>
        <v xml:space="preserve">For the Fiscal Year ended 31 August, </v>
      </c>
      <c r="D11" s="407"/>
      <c r="E11" s="407"/>
      <c r="F11" s="407"/>
      <c r="G11" s="407"/>
      <c r="H11" s="407"/>
      <c r="J11" s="49" t="s">
        <v>113</v>
      </c>
    </row>
    <row r="12" spans="1:10" s="136" customFormat="1" ht="16.05" customHeight="1" x14ac:dyDescent="0.25">
      <c r="C12" s="140"/>
      <c r="D12" s="140"/>
      <c r="E12" s="140"/>
      <c r="F12" s="205"/>
    </row>
    <row r="13" spans="1:10" ht="16.05" customHeight="1" x14ac:dyDescent="0.25">
      <c r="A13"/>
      <c r="B13"/>
      <c r="C13" s="36"/>
      <c r="D13" s="36"/>
      <c r="E13" s="36"/>
    </row>
    <row r="14" spans="1:10" ht="16.05" customHeight="1" x14ac:dyDescent="0.3">
      <c r="A14"/>
      <c r="B14"/>
      <c r="C14" s="11" t="s">
        <v>6</v>
      </c>
      <c r="D14" s="8"/>
      <c r="E14" s="8"/>
      <c r="F14" s="56"/>
      <c r="G14" s="23"/>
      <c r="H14" s="56"/>
      <c r="J14" s="30"/>
    </row>
    <row r="15" spans="1:10" ht="16.05" customHeight="1" x14ac:dyDescent="0.25">
      <c r="A15"/>
      <c r="B15"/>
      <c r="C15" s="8" t="s">
        <v>33</v>
      </c>
      <c r="D15" s="8"/>
      <c r="E15" s="8"/>
      <c r="F15" s="57"/>
      <c r="G15" s="23"/>
      <c r="H15" s="280">
        <f>SUMIF(Ledger[Category - In], C15, Ledger[Amount Received])</f>
        <v>0</v>
      </c>
    </row>
    <row r="16" spans="1:10" ht="16.05" customHeight="1" x14ac:dyDescent="0.3">
      <c r="A16"/>
      <c r="B16"/>
      <c r="C16" s="8"/>
      <c r="D16" s="8"/>
      <c r="E16" s="8"/>
      <c r="F16" s="68"/>
      <c r="G16" s="23"/>
      <c r="H16" s="266"/>
    </row>
    <row r="17" spans="1:10" ht="16.05" customHeight="1" thickBot="1" x14ac:dyDescent="0.35">
      <c r="A17"/>
      <c r="B17"/>
      <c r="C17" s="9" t="s">
        <v>10</v>
      </c>
      <c r="D17" s="8"/>
      <c r="F17" s="57"/>
      <c r="G17" s="24" t="s">
        <v>11</v>
      </c>
      <c r="H17" s="281">
        <f>SUM(H15:H16)</f>
        <v>0</v>
      </c>
      <c r="J17" s="31"/>
    </row>
    <row r="18" spans="1:10" ht="16.05" customHeight="1" thickTop="1" x14ac:dyDescent="0.3">
      <c r="A18"/>
      <c r="B18"/>
      <c r="C18" s="8"/>
      <c r="D18" s="8"/>
      <c r="E18" s="8"/>
      <c r="F18" s="69"/>
      <c r="G18" s="23"/>
      <c r="H18" s="239"/>
    </row>
    <row r="19" spans="1:10" ht="16.05" customHeight="1" x14ac:dyDescent="0.3">
      <c r="A19"/>
      <c r="B19"/>
      <c r="C19" s="11" t="s">
        <v>12</v>
      </c>
      <c r="D19" s="8"/>
      <c r="E19" s="8"/>
      <c r="F19" s="56"/>
      <c r="G19" s="23"/>
      <c r="H19" s="239"/>
    </row>
    <row r="20" spans="1:10" ht="16.05" customHeight="1" x14ac:dyDescent="0.25">
      <c r="A20"/>
      <c r="B20"/>
      <c r="C20" s="8" t="s">
        <v>26</v>
      </c>
      <c r="D20" s="8"/>
      <c r="E20" s="8"/>
      <c r="F20" s="61"/>
      <c r="G20" s="23"/>
      <c r="H20" s="280">
        <f>SUMIFS(Ledger[Amount Paid], Ledger[Category - Out], C20, Ledger[GG],"&lt;&gt;")</f>
        <v>0</v>
      </c>
      <c r="J20"/>
    </row>
    <row r="21" spans="1:10" ht="16.05" customHeight="1" x14ac:dyDescent="0.3">
      <c r="A21"/>
      <c r="B21"/>
      <c r="C21" s="8" t="s">
        <v>29</v>
      </c>
      <c r="D21" s="13"/>
      <c r="E21" s="8"/>
      <c r="F21" s="68"/>
      <c r="G21" s="23"/>
      <c r="H21" s="280">
        <f>SUMIFS(Ledger[Amount Paid], Ledger[Category - Out], C21, Ledger[GG],"&lt;&gt;")</f>
        <v>0</v>
      </c>
      <c r="J21"/>
    </row>
    <row r="22" spans="1:10" ht="16.05" customHeight="1" x14ac:dyDescent="0.25">
      <c r="A22"/>
      <c r="B22"/>
      <c r="C22" s="8" t="s">
        <v>13</v>
      </c>
      <c r="D22" s="8"/>
      <c r="E22" s="8"/>
      <c r="F22" s="61"/>
      <c r="G22" s="23"/>
      <c r="H22" s="280">
        <f>SUMIFS(Ledger[Amount Paid], Ledger[Category - Out], C22, Ledger[GG],"&lt;&gt;")</f>
        <v>0</v>
      </c>
      <c r="J22"/>
    </row>
    <row r="23" spans="1:10" ht="16.05" customHeight="1" x14ac:dyDescent="0.25">
      <c r="A23"/>
      <c r="B23"/>
      <c r="C23" s="8" t="s">
        <v>66</v>
      </c>
      <c r="D23" s="8"/>
      <c r="E23" s="8"/>
      <c r="F23" s="61"/>
      <c r="G23" s="23"/>
      <c r="H23" s="280">
        <f>SUMIFS(Ledger[Amount Paid], Ledger[Category - Out], C23, Ledger[GG],"&lt;&gt;")</f>
        <v>0</v>
      </c>
      <c r="J23"/>
    </row>
    <row r="24" spans="1:10" ht="16.05" customHeight="1" x14ac:dyDescent="0.25">
      <c r="A24"/>
      <c r="B24"/>
      <c r="C24" s="8" t="s">
        <v>30</v>
      </c>
      <c r="D24" s="8"/>
      <c r="E24" s="8"/>
      <c r="F24" s="61"/>
      <c r="G24" s="23"/>
      <c r="H24" s="280">
        <f>SUMIFS(Ledger[Amount Paid], Ledger[Category - Out], C24, Ledger[GG],"&lt;&gt;")</f>
        <v>0</v>
      </c>
      <c r="J24"/>
    </row>
    <row r="25" spans="1:10" ht="16.05" customHeight="1" x14ac:dyDescent="0.25">
      <c r="A25"/>
      <c r="B25"/>
      <c r="C25" s="8" t="s">
        <v>55</v>
      </c>
      <c r="D25" s="8"/>
      <c r="E25" s="8"/>
      <c r="F25" s="61"/>
      <c r="G25" s="23"/>
      <c r="H25" s="280">
        <f>SUMIFS(Ledger[Amount Paid], Ledger[Category - Out], C25, Ledger[GG],"&lt;&gt;")</f>
        <v>0</v>
      </c>
      <c r="J25"/>
    </row>
    <row r="26" spans="1:10" ht="16.05" customHeight="1" x14ac:dyDescent="0.25">
      <c r="A26"/>
      <c r="B26"/>
      <c r="C26" s="8" t="s">
        <v>84</v>
      </c>
      <c r="D26" s="8"/>
      <c r="E26" s="8"/>
      <c r="F26" s="62"/>
      <c r="G26" s="23"/>
      <c r="H26" s="280">
        <f>SUMIFS(Ledger[Amount Paid], Ledger[Category - Out], C26, Ledger[GG],"&lt;&gt;")</f>
        <v>0</v>
      </c>
      <c r="J26"/>
    </row>
    <row r="27" spans="1:10" ht="16.05" customHeight="1" x14ac:dyDescent="0.25">
      <c r="A27"/>
      <c r="B27"/>
      <c r="C27" s="8" t="s">
        <v>31</v>
      </c>
      <c r="D27" s="8" t="s">
        <v>14</v>
      </c>
      <c r="E27" s="8"/>
      <c r="F27" s="280">
        <f>SUMIFS(Ledger[Amount Paid], Ledger[Category - Out], D27, Ledger[GG],"&lt;&gt;")</f>
        <v>0</v>
      </c>
      <c r="G27" s="23"/>
      <c r="H27" s="266"/>
      <c r="J27"/>
    </row>
    <row r="28" spans="1:10" ht="16.05" customHeight="1" x14ac:dyDescent="0.25">
      <c r="A28"/>
      <c r="B28"/>
      <c r="C28" s="8"/>
      <c r="D28" s="8" t="s">
        <v>15</v>
      </c>
      <c r="E28" s="8"/>
      <c r="F28" s="280">
        <f>SUMIFS(Ledger[Amount Paid], Ledger[Category - Out], D28, Ledger[GG],"&lt;&gt;")</f>
        <v>0</v>
      </c>
      <c r="G28" s="23"/>
      <c r="H28" s="268"/>
    </row>
    <row r="29" spans="1:10" ht="16.05" customHeight="1" x14ac:dyDescent="0.25">
      <c r="A29"/>
      <c r="B29"/>
      <c r="C29" s="8"/>
      <c r="D29" s="8" t="s">
        <v>16</v>
      </c>
      <c r="E29" s="8"/>
      <c r="F29" s="280">
        <f>SUMIFS(Ledger[Amount Paid], Ledger[Category - Out], D29, Ledger[GG],"&lt;&gt;")</f>
        <v>0</v>
      </c>
      <c r="G29" s="23"/>
      <c r="H29" s="268"/>
    </row>
    <row r="30" spans="1:10" ht="16.05" customHeight="1" x14ac:dyDescent="0.25">
      <c r="A30"/>
      <c r="B30"/>
      <c r="C30" s="8"/>
      <c r="D30" s="8" t="s">
        <v>17</v>
      </c>
      <c r="E30" s="8"/>
      <c r="F30" s="280">
        <f>SUMIFS(Ledger[Amount Paid], Ledger[Category - Out], D30, Ledger[GG],"&lt;&gt;")</f>
        <v>0</v>
      </c>
      <c r="G30" s="23"/>
      <c r="H30" s="268"/>
    </row>
    <row r="31" spans="1:10" ht="16.05" customHeight="1" x14ac:dyDescent="0.25">
      <c r="A31"/>
      <c r="B31"/>
      <c r="C31" s="8"/>
      <c r="D31" s="8" t="s">
        <v>18</v>
      </c>
      <c r="E31" s="8"/>
      <c r="F31" s="280">
        <f>SUMIFS(Ledger[Amount Paid], Ledger[Category - Out], D31, Ledger[GG],"&lt;&gt;")</f>
        <v>0</v>
      </c>
      <c r="G31" s="23"/>
      <c r="H31" s="268"/>
    </row>
    <row r="32" spans="1:10" ht="16.05" customHeight="1" x14ac:dyDescent="0.25">
      <c r="A32"/>
      <c r="B32"/>
      <c r="C32" s="8"/>
      <c r="D32" s="8" t="s">
        <v>56</v>
      </c>
      <c r="E32" s="8"/>
      <c r="F32" s="22"/>
      <c r="G32" s="23"/>
      <c r="H32" s="282">
        <f>SUM(F27:F31)</f>
        <v>0</v>
      </c>
    </row>
    <row r="33" spans="1:10" ht="16.05" customHeight="1" x14ac:dyDescent="0.25">
      <c r="A33"/>
      <c r="B33"/>
      <c r="C33" s="8" t="s">
        <v>19</v>
      </c>
      <c r="D33" s="28"/>
      <c r="E33" s="8"/>
      <c r="G33" s="23"/>
      <c r="H33" s="280">
        <f>SUMIFS(Ledger[Amount Paid], Ledger[Category - Out], C33, Ledger[GG],"&lt;&gt;")</f>
        <v>0</v>
      </c>
    </row>
    <row r="34" spans="1:10" ht="16.05" customHeight="1" x14ac:dyDescent="0.25">
      <c r="A34"/>
      <c r="B34"/>
      <c r="H34" s="240"/>
    </row>
    <row r="35" spans="1:10" ht="16.05" customHeight="1" thickBot="1" x14ac:dyDescent="0.35">
      <c r="A35"/>
      <c r="B35"/>
      <c r="C35" s="9" t="s">
        <v>20</v>
      </c>
      <c r="D35" s="8"/>
      <c r="E35" s="12"/>
      <c r="G35" s="24" t="s">
        <v>21</v>
      </c>
      <c r="H35" s="281">
        <f>SUM(H20:H34)</f>
        <v>0</v>
      </c>
    </row>
    <row r="36" spans="1:10" ht="16.05" customHeight="1" thickTop="1" x14ac:dyDescent="0.25">
      <c r="A36"/>
      <c r="B36"/>
      <c r="C36" s="8"/>
      <c r="D36" s="8"/>
      <c r="E36" s="8"/>
      <c r="G36" s="23"/>
      <c r="H36" s="239"/>
    </row>
    <row r="37" spans="1:10" ht="16.05" customHeight="1" thickBot="1" x14ac:dyDescent="0.35">
      <c r="A37"/>
      <c r="B37"/>
      <c r="C37" s="9" t="s">
        <v>22</v>
      </c>
      <c r="D37" s="8"/>
      <c r="E37" s="408" t="str">
        <f>IF(H37&gt;=0, "", "(Note negative; net loss)")</f>
        <v/>
      </c>
      <c r="F37" s="408"/>
      <c r="G37" s="24" t="s">
        <v>23</v>
      </c>
      <c r="H37" s="281">
        <f>H17-H35</f>
        <v>0</v>
      </c>
    </row>
    <row r="38" spans="1:10" ht="16.05" customHeight="1" thickTop="1" x14ac:dyDescent="0.3">
      <c r="A38"/>
      <c r="B38"/>
      <c r="C38" s="9"/>
      <c r="D38" s="8"/>
      <c r="E38" s="70"/>
      <c r="F38" s="70"/>
      <c r="G38" s="71"/>
      <c r="H38" s="283"/>
      <c r="I38" s="30"/>
    </row>
    <row r="39" spans="1:10" ht="16.05" customHeight="1" x14ac:dyDescent="0.25">
      <c r="A39"/>
      <c r="B39"/>
      <c r="C39" s="49" t="s">
        <v>109</v>
      </c>
      <c r="D39" s="8"/>
      <c r="E39" s="8"/>
      <c r="F39" s="10"/>
      <c r="G39" s="10"/>
      <c r="H39" s="284"/>
    </row>
    <row r="40" spans="1:10" ht="16.05" customHeight="1" thickBot="1" x14ac:dyDescent="0.3">
      <c r="A40"/>
      <c r="B40"/>
      <c r="C40" s="8" t="s">
        <v>146</v>
      </c>
      <c r="D40" s="8"/>
      <c r="E40" s="8"/>
      <c r="F40" s="66"/>
      <c r="G40" s="23"/>
      <c r="H40" s="285">
        <f>IFERROR(INDEX(Banking_Investment!$D$25:$G$33,MATCH("X",Banking_Investment!$D$25:$D$33,1), 2), 0)</f>
        <v>0</v>
      </c>
    </row>
    <row r="41" spans="1:10" ht="16.05" customHeight="1" thickTop="1" x14ac:dyDescent="0.25">
      <c r="A41"/>
      <c r="B41"/>
      <c r="C41" s="8"/>
      <c r="D41" s="8"/>
      <c r="E41" s="8"/>
      <c r="F41" s="56"/>
      <c r="G41" s="23"/>
      <c r="H41" s="238"/>
    </row>
    <row r="42" spans="1:10" ht="16.05" customHeight="1" x14ac:dyDescent="0.25">
      <c r="A42"/>
      <c r="B42"/>
      <c r="C42" s="49" t="s">
        <v>110</v>
      </c>
      <c r="D42" s="8"/>
      <c r="E42" s="8"/>
      <c r="G42" s="23"/>
      <c r="H42" s="239"/>
    </row>
    <row r="43" spans="1:10" ht="16.05" customHeight="1" thickBot="1" x14ac:dyDescent="0.3">
      <c r="A43"/>
      <c r="B43"/>
      <c r="C43" s="8" t="s">
        <v>147</v>
      </c>
      <c r="D43" s="8"/>
      <c r="E43" s="8"/>
      <c r="F43" s="21"/>
      <c r="G43" s="23"/>
      <c r="H43" s="285">
        <f>IFERROR(INDEX(Banking_Investment!$D$25:$G$33,MATCH("X",Banking_Investment!$D$25:$D$33,1), 3), 0)</f>
        <v>0</v>
      </c>
    </row>
    <row r="44" spans="1:10" ht="16.05" customHeight="1" thickTop="1" x14ac:dyDescent="0.25">
      <c r="A44"/>
      <c r="B44"/>
      <c r="C44" s="8" t="s">
        <v>134</v>
      </c>
      <c r="D44" s="8"/>
      <c r="E44" s="8"/>
      <c r="F44" s="21"/>
      <c r="G44" s="24" t="s">
        <v>41</v>
      </c>
      <c r="H44" s="286"/>
      <c r="J44" s="49" t="s">
        <v>135</v>
      </c>
    </row>
    <row r="45" spans="1:10" ht="16.05" customHeight="1" x14ac:dyDescent="0.25">
      <c r="A45"/>
      <c r="B45"/>
      <c r="C45" s="8"/>
      <c r="D45" s="8"/>
      <c r="E45" s="8"/>
      <c r="F45" s="21"/>
      <c r="G45" s="23"/>
      <c r="H45" s="239"/>
    </row>
    <row r="46" spans="1:10" ht="16.05" customHeight="1" thickBot="1" x14ac:dyDescent="0.3">
      <c r="A46"/>
      <c r="B46"/>
      <c r="C46" s="9" t="s">
        <v>42</v>
      </c>
      <c r="D46" s="8"/>
      <c r="E46" s="12"/>
      <c r="F46" s="14"/>
      <c r="G46" s="23"/>
      <c r="H46" s="285">
        <f>H43-H44</f>
        <v>0</v>
      </c>
    </row>
    <row r="47" spans="1:10" ht="16.05" customHeight="1" thickTop="1" x14ac:dyDescent="0.25">
      <c r="A47"/>
      <c r="B47"/>
    </row>
    <row r="48" spans="1:10" ht="16.05" customHeight="1" x14ac:dyDescent="0.25">
      <c r="A48"/>
      <c r="B48"/>
    </row>
    <row r="49" spans="1:9" ht="58.5" customHeight="1" x14ac:dyDescent="0.3">
      <c r="A49"/>
      <c r="B49" s="184"/>
      <c r="C49" s="392" t="str">
        <f>"The annual financial review has been completed. We Reviewers believe that this Summary Statement fairly represents the financial transactions of the Group relating to Community Gaming Grant Fund for the period ended 31 August "&amp;EndYear</f>
        <v xml:space="preserve">The annual financial review has been completed. We Reviewers believe that this Summary Statement fairly represents the financial transactions of the Group relating to Community Gaming Grant Fund for the period ended 31 August </v>
      </c>
      <c r="D49" s="392"/>
      <c r="E49" s="392"/>
      <c r="F49" s="392"/>
      <c r="G49" s="392"/>
      <c r="H49" s="392"/>
      <c r="I49" s="185"/>
    </row>
    <row r="50" spans="1:9" ht="30.75" customHeight="1" x14ac:dyDescent="0.25">
      <c r="A50"/>
      <c r="B50" s="186"/>
      <c r="C50" s="393" t="s">
        <v>278</v>
      </c>
      <c r="D50" s="393"/>
      <c r="E50" s="393"/>
      <c r="F50" s="393"/>
      <c r="G50" s="393"/>
      <c r="H50" s="393"/>
      <c r="I50" s="187"/>
    </row>
    <row r="51" spans="1:9" ht="40.5" customHeight="1" x14ac:dyDescent="0.25">
      <c r="A51"/>
      <c r="B51" s="186"/>
      <c r="C51" s="395"/>
      <c r="D51" s="395"/>
      <c r="E51" s="2"/>
      <c r="F51" s="395"/>
      <c r="G51" s="395"/>
      <c r="H51" s="395"/>
      <c r="I51" s="187"/>
    </row>
    <row r="52" spans="1:9" ht="16.05" customHeight="1" x14ac:dyDescent="0.25">
      <c r="A52"/>
      <c r="B52" s="186"/>
      <c r="C52" s="138" t="s">
        <v>36</v>
      </c>
      <c r="D52" s="138"/>
      <c r="E52" s="40"/>
      <c r="F52" s="183" t="s">
        <v>36</v>
      </c>
      <c r="G52" s="183"/>
      <c r="H52" s="183"/>
      <c r="I52" s="187"/>
    </row>
    <row r="53" spans="1:9" ht="16.05" customHeight="1" x14ac:dyDescent="0.25">
      <c r="A53"/>
      <c r="B53" s="186"/>
      <c r="C53" s="396"/>
      <c r="D53" s="396"/>
      <c r="E53" s="198"/>
      <c r="F53" s="394"/>
      <c r="G53" s="394"/>
      <c r="H53" s="394"/>
      <c r="I53" s="187"/>
    </row>
    <row r="54" spans="1:9" ht="16.05" customHeight="1" x14ac:dyDescent="0.25">
      <c r="A54"/>
      <c r="B54" s="189"/>
      <c r="C54" s="190" t="s">
        <v>81</v>
      </c>
      <c r="D54" s="190"/>
      <c r="E54" s="191"/>
      <c r="F54" s="190" t="s">
        <v>81</v>
      </c>
      <c r="G54" s="190"/>
      <c r="H54" s="192"/>
      <c r="I54" s="193"/>
    </row>
    <row r="55" spans="1:9" ht="16.05" customHeight="1" x14ac:dyDescent="0.25">
      <c r="A55"/>
      <c r="B55"/>
    </row>
    <row r="56" spans="1:9" ht="16.05" customHeight="1" x14ac:dyDescent="0.25">
      <c r="A56"/>
      <c r="B56"/>
    </row>
    <row r="57" spans="1:9" ht="16.05" customHeight="1" x14ac:dyDescent="0.25">
      <c r="A57"/>
      <c r="B57"/>
    </row>
    <row r="58" spans="1:9" ht="16.05" customHeight="1" x14ac:dyDescent="0.25">
      <c r="A58"/>
      <c r="B58"/>
    </row>
    <row r="59" spans="1:9" ht="16.05" customHeight="1" x14ac:dyDescent="0.25">
      <c r="A59"/>
      <c r="B59"/>
    </row>
    <row r="60" spans="1:9" ht="16.05" customHeight="1" x14ac:dyDescent="0.25">
      <c r="A60"/>
      <c r="B60"/>
    </row>
    <row r="61" spans="1:9" ht="16.05" customHeight="1" x14ac:dyDescent="0.25">
      <c r="A61"/>
      <c r="B61"/>
    </row>
    <row r="62" spans="1:9" ht="16.05" customHeight="1" x14ac:dyDescent="0.25">
      <c r="A62"/>
      <c r="B62"/>
    </row>
    <row r="63" spans="1:9" ht="16.05" customHeight="1" x14ac:dyDescent="0.25">
      <c r="A63"/>
      <c r="B63"/>
    </row>
    <row r="64" spans="1:9" ht="16.05" customHeight="1" x14ac:dyDescent="0.25">
      <c r="A64"/>
      <c r="B64"/>
    </row>
    <row r="65" spans="1:2" ht="16.05" customHeight="1" x14ac:dyDescent="0.25">
      <c r="A65"/>
      <c r="B65"/>
    </row>
    <row r="66" spans="1:2" ht="16.05" customHeight="1" x14ac:dyDescent="0.25">
      <c r="A66"/>
      <c r="B66"/>
    </row>
    <row r="67" spans="1:2" ht="16.05" customHeight="1" x14ac:dyDescent="0.25">
      <c r="A67"/>
      <c r="B67"/>
    </row>
    <row r="68" spans="1:2" ht="16.05" customHeight="1" x14ac:dyDescent="0.25">
      <c r="A68"/>
      <c r="B68"/>
    </row>
    <row r="69" spans="1:2" ht="17.25" customHeight="1" x14ac:dyDescent="0.25">
      <c r="A69"/>
      <c r="B69"/>
    </row>
    <row r="70" spans="1:2" ht="17.25" customHeight="1" x14ac:dyDescent="0.25"/>
    <row r="71" spans="1:2" ht="17.25" customHeight="1" x14ac:dyDescent="0.25"/>
    <row r="72" spans="1:2" ht="17.25" customHeight="1" x14ac:dyDescent="0.25"/>
    <row r="73" spans="1:2" ht="17.25" customHeight="1" x14ac:dyDescent="0.25"/>
    <row r="74" spans="1:2" ht="17.25" customHeight="1" x14ac:dyDescent="0.25"/>
    <row r="75" spans="1:2" ht="17.25" customHeight="1" x14ac:dyDescent="0.25"/>
    <row r="76" spans="1:2" ht="17.25" customHeight="1" x14ac:dyDescent="0.25"/>
    <row r="77" spans="1:2" ht="17.25" customHeight="1" x14ac:dyDescent="0.25">
      <c r="B77" s="2"/>
    </row>
    <row r="78" spans="1:2" ht="17.25" customHeight="1" x14ac:dyDescent="0.25">
      <c r="B78" s="2"/>
    </row>
  </sheetData>
  <mergeCells count="13">
    <mergeCell ref="C2:J2"/>
    <mergeCell ref="B3:J3"/>
    <mergeCell ref="C49:H49"/>
    <mergeCell ref="C50:H50"/>
    <mergeCell ref="B1:J1"/>
    <mergeCell ref="C51:D51"/>
    <mergeCell ref="F51:H51"/>
    <mergeCell ref="C53:D53"/>
    <mergeCell ref="F53:H53"/>
    <mergeCell ref="C9:H9"/>
    <mergeCell ref="C11:H11"/>
    <mergeCell ref="E37:F37"/>
    <mergeCell ref="C10:H10"/>
  </mergeCells>
  <printOptions horizontalCentered="1" verticalCentered="1"/>
  <pageMargins left="0.39370078740157483" right="0.39370078740157483" top="0.59055118110236227" bottom="0.59055118110236227" header="0.31496062992125984" footer="0.31496062992125984"/>
  <pageSetup scale="89" orientation="portrait" blackAndWhite="1" r:id="rId1"/>
  <headerFooter>
    <oddFooter>&amp;L&amp;8Updated August 2020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3E8490D2396E4FA6B8B7313912534D" ma:contentTypeVersion="12" ma:contentTypeDescription="Create a new document." ma:contentTypeScope="" ma:versionID="04639c1aea4b2f3728cc8e5ba55e6022">
  <xsd:schema xmlns:xsd="http://www.w3.org/2001/XMLSchema" xmlns:xs="http://www.w3.org/2001/XMLSchema" xmlns:p="http://schemas.microsoft.com/office/2006/metadata/properties" xmlns:ns3="bd5d3e1f-4735-4abb-be77-30b64f0ef6b6" xmlns:ns4="a46b65df-9d0d-4369-982a-d528186ad835" targetNamespace="http://schemas.microsoft.com/office/2006/metadata/properties" ma:root="true" ma:fieldsID="74985b7eaa82adae89cd06faeb9d751c" ns3:_="" ns4:_="">
    <xsd:import namespace="bd5d3e1f-4735-4abb-be77-30b64f0ef6b6"/>
    <xsd:import namespace="a46b65df-9d0d-4369-982a-d528186ad8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d3e1f-4735-4abb-be77-30b64f0ef6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b65df-9d0d-4369-982a-d528186ad83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87CC6D-7CFD-4F7F-AB3D-503E038AC2CF}">
  <ds:schemaRefs>
    <ds:schemaRef ds:uri="http://schemas.openxmlformats.org/package/2006/metadata/core-properties"/>
    <ds:schemaRef ds:uri="http://schemas.microsoft.com/office/2006/documentManagement/types"/>
    <ds:schemaRef ds:uri="a46b65df-9d0d-4369-982a-d528186ad835"/>
    <ds:schemaRef ds:uri="http://schemas.microsoft.com/office/infopath/2007/PartnerControls"/>
    <ds:schemaRef ds:uri="http://purl.org/dc/terms/"/>
    <ds:schemaRef ds:uri="http://purl.org/dc/elements/1.1/"/>
    <ds:schemaRef ds:uri="http://purl.org/dc/dcmitype/"/>
    <ds:schemaRef ds:uri="bd5d3e1f-4735-4abb-be77-30b64f0ef6b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A5D32B7-8959-45A5-B4AE-C2E2E99B4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d3e1f-4735-4abb-be77-30b64f0ef6b6"/>
    <ds:schemaRef ds:uri="a46b65df-9d0d-4369-982a-d528186ad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CEA74-9D1D-4A47-A13F-98FB1BC95C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50</vt:i4>
      </vt:variant>
    </vt:vector>
  </HeadingPairs>
  <TitlesOfParts>
    <vt:vector size="59" baseType="lpstr">
      <vt:lpstr>Summary_Manual</vt:lpstr>
      <vt:lpstr>START HERE</vt:lpstr>
      <vt:lpstr>Ledger</vt:lpstr>
      <vt:lpstr>Categories</vt:lpstr>
      <vt:lpstr>Banking_Investment</vt:lpstr>
      <vt:lpstr>Income_Stmt</vt:lpstr>
      <vt:lpstr>Balance_Sht</vt:lpstr>
      <vt:lpstr>Vehicles_RealProperty</vt:lpstr>
      <vt:lpstr>Gaming_Summary</vt:lpstr>
      <vt:lpstr>BI_Acct1</vt:lpstr>
      <vt:lpstr>BI_Acct10</vt:lpstr>
      <vt:lpstr>BI_Acct2</vt:lpstr>
      <vt:lpstr>BI_Acct3</vt:lpstr>
      <vt:lpstr>BI_Acct4</vt:lpstr>
      <vt:lpstr>BI_Acct5</vt:lpstr>
      <vt:lpstr>BI_Acct6</vt:lpstr>
      <vt:lpstr>BI_Acct7</vt:lpstr>
      <vt:lpstr>BI_Acct8</vt:lpstr>
      <vt:lpstr>BI_Acct9</vt:lpstr>
      <vt:lpstr>BI_Bank_Close</vt:lpstr>
      <vt:lpstr>BI_Bank_Open</vt:lpstr>
      <vt:lpstr>BI_BCCG</vt:lpstr>
      <vt:lpstr>BI_Invest_Close</vt:lpstr>
      <vt:lpstr>BI_Invest_Open</vt:lpstr>
      <vt:lpstr>BS_a_Assets</vt:lpstr>
      <vt:lpstr>BS_A_AssetsT</vt:lpstr>
      <vt:lpstr>BS_c_Assets</vt:lpstr>
      <vt:lpstr>BS_C_AssetsT</vt:lpstr>
      <vt:lpstr>BS_l_Liabilities</vt:lpstr>
      <vt:lpstr>BS_L_LiabilitiesT</vt:lpstr>
      <vt:lpstr>BS_n_NetAssets</vt:lpstr>
      <vt:lpstr>BS_N_NetAssetsT</vt:lpstr>
      <vt:lpstr>BS_o_Assets</vt:lpstr>
      <vt:lpstr>BS_O_AssetsT</vt:lpstr>
      <vt:lpstr>BS_PPInsurance</vt:lpstr>
      <vt:lpstr>C_Prov_Ter</vt:lpstr>
      <vt:lpstr>EmailAddress</vt:lpstr>
      <vt:lpstr>EndYear</vt:lpstr>
      <vt:lpstr>GroupName</vt:lpstr>
      <vt:lpstr>GS_Bank_Close</vt:lpstr>
      <vt:lpstr>GS_Bank_Open</vt:lpstr>
      <vt:lpstr>IS_Net_RevExp</vt:lpstr>
      <vt:lpstr>L_BCCG</vt:lpstr>
      <vt:lpstr>LVehicle_Close</vt:lpstr>
      <vt:lpstr>LVehicle_Open</vt:lpstr>
      <vt:lpstr>PreparedBy</vt:lpstr>
      <vt:lpstr>Balance_Sht!Print_Area</vt:lpstr>
      <vt:lpstr>Banking_Investment!Print_Area</vt:lpstr>
      <vt:lpstr>Categories!Print_Area</vt:lpstr>
      <vt:lpstr>Gaming_Summary!Print_Area</vt:lpstr>
      <vt:lpstr>Income_Stmt!Print_Area</vt:lpstr>
      <vt:lpstr>Ledger!Print_Area</vt:lpstr>
      <vt:lpstr>Summary_Manual!Print_Area</vt:lpstr>
      <vt:lpstr>Vehicles_RealProperty!Print_Area</vt:lpstr>
      <vt:lpstr>Ledger!Print_Titles</vt:lpstr>
      <vt:lpstr>RProperty_Close</vt:lpstr>
      <vt:lpstr>RProperty_Open</vt:lpstr>
      <vt:lpstr>SH_Coun_Grp</vt:lpstr>
      <vt:lpstr>SH_Prov_Ter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Papineau</dc:creator>
  <cp:lastModifiedBy>Leslie Burrows</cp:lastModifiedBy>
  <cp:lastPrinted>2021-09-09T19:20:25Z</cp:lastPrinted>
  <dcterms:created xsi:type="dcterms:W3CDTF">2020-08-06T20:14:43Z</dcterms:created>
  <dcterms:modified xsi:type="dcterms:W3CDTF">2022-07-11T15:08:19Z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0x010100FE3E8490D2396E4FA6B8B7313912534D</vt:lpwstr>
  </property>
</Properties>
</file>